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1" activeTab="1"/>
  </bookViews>
  <sheets>
    <sheet name="прил5" sheetId="1" state="hidden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<sst xmlns="http://schemas.openxmlformats.org/spreadsheetml/2006/main" count="287" uniqueCount="212">
  <si>
    <t>Раздел</t>
  </si>
  <si>
    <t>Подраздел</t>
  </si>
  <si>
    <t>Общегосударственные вопросы</t>
  </si>
  <si>
    <t>Резервные фонды</t>
  </si>
  <si>
    <t>Жилищно-коммунальное хозяйство</t>
  </si>
  <si>
    <t>Культура</t>
  </si>
  <si>
    <t>Национальная оборона</t>
  </si>
  <si>
    <t>Наименование</t>
  </si>
  <si>
    <t>Целевая статья</t>
  </si>
  <si>
    <t>Вид расходов</t>
  </si>
  <si>
    <t>Код бюджетной классификации</t>
  </si>
  <si>
    <t>I. Доходы</t>
  </si>
  <si>
    <t>Земельный налог, взимаемый по ставке, установленной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</si>
  <si>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</si>
  <si>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ВСЕГО ДОХОДОВ</t>
  </si>
  <si>
    <t>Благоустройство</t>
  </si>
  <si>
    <t>Приложение № 4</t>
  </si>
  <si>
    <t>Код админ. доходов</t>
  </si>
  <si>
    <t>1  00  00000  00  0000  000</t>
  </si>
  <si>
    <t>1  06  01030  10  0000  110</t>
  </si>
  <si>
    <t>1  06  06023  10  0000  110</t>
  </si>
  <si>
    <t>1  06  06013  10  0000  110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</si>
  <si>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</si>
  <si>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поселения, а также средства от продажи права на заключение договоров аренды указанных земельных участков</t>
  </si>
  <si>
    <t>1  11  05035  10  0000  120</t>
  </si>
  <si>
    <t>2  02  03015  10  0000  151</t>
  </si>
  <si>
    <t>Приложение № 5</t>
  </si>
  <si>
    <t xml:space="preserve">                              </t>
  </si>
  <si>
    <t>Социальная политика</t>
  </si>
  <si>
    <t>Пенсионное обеспечение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</si>
  <si>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</si>
  <si>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Условно утвержденные расходы</t>
  </si>
  <si>
    <t>2  00  00000  00  0000  000</t>
  </si>
  <si>
    <t>Безвозмездные поступления</t>
  </si>
  <si>
    <t>ВСЕГО</t>
  </si>
  <si>
    <t>Налог,взимаемый в связи с применением упрощенной системы налогообложения</t>
  </si>
  <si>
    <t>1 05  01000  00  0000 110</t>
  </si>
  <si>
    <t>1 11  09045  10   0000 120</t>
  </si>
  <si>
    <t>Другие общегосударственные вопросы</t>
  </si>
  <si>
    <t>1  01  02010  01  0000  110</t>
  </si>
  <si>
    <t>1  11  05013  10  0000  120</t>
  </si>
  <si>
    <t>1  14  06013  10  0000  430</t>
  </si>
  <si>
    <t>2  02 01003   10  0000  151</t>
  </si>
  <si>
    <t>2  02  01001  10  0000  151</t>
  </si>
  <si>
    <t>Субвенция бюджетам поселений  на осуществление первичного воинского учета на территориях, где отсутствуют военные комиссариаты</t>
  </si>
  <si>
    <t>2014 г.                                           Сумма руб.</t>
  </si>
  <si>
    <t>Дотация бюджетам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</si>
  <si>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сбалансированности бюджетов </t>
  </si>
  <si>
    <t>Мобилизационная и вневойсковая подготовка</t>
  </si>
  <si>
    <t>Объём поступлений доходов бюджета сельского поселения Введенский сельсовет Липецкого муниципального района Липецкой области Российской Федерации                                                          на 2014 год</t>
  </si>
  <si>
    <t>103 02000 01 0000 110</t>
  </si>
  <si>
    <t>Акцизы по подакцизным товарам ( 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</si>
  <si>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</si>
  <si>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</si>
  <si>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поселений ( 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</si>
  <si>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</si>
  <si>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</si>
  <si>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Администрация сельского поселения Введенский сельсовет Липецкого муниципального района Липецкой области Российской Федерации</t>
  </si>
  <si>
    <t>Закупка товаров,работ и услуг для государственных (муниципальных) нужд</t>
  </si>
  <si>
    <t>Закупка товаров,работ и услуг для государственных (муниципальных )нужд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</si>
  <si>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</si>
  <si>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Культура,кинематография</t>
  </si>
  <si>
    <t>Осуществление полномочий по первичному воинскому учету , на территориях, где отсутствуют военные комиссариаты по непрограмному направлению расходов в рамках непрограммных расходов</t>
  </si>
  <si>
    <t>Непрограмные расходы местного бюджета</t>
  </si>
  <si>
    <t>Иные мероприятия в рамках непрограмных расходов местного бюджета по непрограмному направлению расходов в рамках непрограмных расходов</t>
  </si>
  <si>
    <t xml:space="preserve">Иные бюджетные ассигнования </t>
  </si>
  <si>
    <t>Непрограмные расходы местного бю.джета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</si>
  <si>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</si>
  <si>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</si>
  <si>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администраций.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</si>
  <si>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</si>
  <si>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</si>
  <si>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</si>
  <si>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Основное мероприятие "Расходы на содержание главы сельского поселения"</t>
  </si>
  <si>
    <t>010 00 00000</t>
  </si>
  <si>
    <t>014 00 00000</t>
  </si>
  <si>
    <t>014 05 00000</t>
  </si>
  <si>
    <t>Расходы на выплаты по оплате труда главе сельского поселения</t>
  </si>
  <si>
    <t>014 05 02110</t>
  </si>
  <si>
    <t>Расходы по обеспечению функций главы сельского поселения</t>
  </si>
  <si>
    <t>014 05 02120</t>
  </si>
  <si>
    <t>014 06 03110</t>
  </si>
  <si>
    <t>Расходы на выплаты персоналу в целях обеспечения выполнения функций государственными ( муниципальными) органами,казенными учреждениями,органами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</si>
  <si>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</si>
  <si>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014 06 03120</t>
  </si>
  <si>
    <t>Закупка товаров, работ, услуг для государственных муниципальных нужд</t>
  </si>
  <si>
    <t>Основное мероприятие "Межрайонные трансферты муниципальному району на передачу полномочий по вопросам</t>
  </si>
  <si>
    <t>014 09 00000</t>
  </si>
  <si>
    <t>Расходы по передаче полномочий муниципальному району по осуществлению внешнего муниципального финансового контроля</t>
  </si>
  <si>
    <t xml:space="preserve">014 09 40320 </t>
  </si>
  <si>
    <t>014 09 40320</t>
  </si>
  <si>
    <t>990 00 00000</t>
  </si>
  <si>
    <t>999 00 00000</t>
  </si>
  <si>
    <t>999 00 09920</t>
  </si>
  <si>
    <t>014 01 00000</t>
  </si>
  <si>
    <t>Основное мероприятие "Совершенствование системы управления муниципальным имуществом и земельными участками сельского поселения"</t>
  </si>
  <si>
    <t>014 04 00000</t>
  </si>
  <si>
    <t>014 04 40120</t>
  </si>
  <si>
    <t>999 00 51180</t>
  </si>
  <si>
    <t>Содержание дорог за счет переданных муниципальным районом полномочий</t>
  </si>
  <si>
    <t>999 00 41500</t>
  </si>
  <si>
    <t>Основное мероприятие "Межбюджетные трансферты муниципальному району на передачу полномочий по вопросам местного значения"</t>
  </si>
  <si>
    <t>Расходы по передаче полномочий в сфере закупок</t>
  </si>
  <si>
    <t>014 09 40340</t>
  </si>
  <si>
    <t>Межбюджетные трансферты</t>
  </si>
  <si>
    <t>Основное мероприятие "Уличное освещение территорий населенных пунктов сельского поселения"</t>
  </si>
  <si>
    <t>011 01 00000</t>
  </si>
  <si>
    <t>Основное мероприятие "Организация и содержание мест захоронения, памятников"</t>
  </si>
  <si>
    <t>011 02 00000</t>
  </si>
  <si>
    <t>Основное мероприятие "Проведение мероприятий по благоустройству Введенского сельского поселения"</t>
  </si>
  <si>
    <t>011 04 00000</t>
  </si>
  <si>
    <t>020 01 00000</t>
  </si>
  <si>
    <t>Расходы по энергосбережению и повышение энергетической эффективности в сельском поселении</t>
  </si>
  <si>
    <t>012 00 00000</t>
  </si>
  <si>
    <t>Основное мероприятие "Развитие культуры сельского поселения Введенский сельсовет"</t>
  </si>
  <si>
    <t>012 01 00000</t>
  </si>
  <si>
    <t>Расходы на развитие культуры</t>
  </si>
  <si>
    <t>012 01 40020</t>
  </si>
  <si>
    <t>Предоставление субсидий бюджетным, автономным учреждениям и иным некомерческим организациям</t>
  </si>
  <si>
    <t>Основное мероприятие "Социальная поддержка отдельных категорий граждан"</t>
  </si>
  <si>
    <t>014 07 00000</t>
  </si>
  <si>
    <t>Расходы по пенсионным выплатам</t>
  </si>
  <si>
    <t>014 07 40300</t>
  </si>
  <si>
    <t>101 00 00000</t>
  </si>
  <si>
    <t>Основное мероприятие  "Муниципальное управление"</t>
  </si>
  <si>
    <t>Расходы по муниципальному управлению</t>
  </si>
  <si>
    <t>014 01 40150</t>
  </si>
  <si>
    <t>Расходы на реализацию программ,направленных на совершенствование муниципального управления</t>
  </si>
  <si>
    <t>014 01 S 6790</t>
  </si>
  <si>
    <t>Расходы по совершенствованию системы управления муниципальным имуществом и земельными участками сельского поселения</t>
  </si>
  <si>
    <t>030 00 00000</t>
  </si>
  <si>
    <t>Основное мероприятие "Организация регулярных мероприятий по очистке территории сельского поселения от мусора"</t>
  </si>
  <si>
    <t>030 01 00000</t>
  </si>
  <si>
    <t>Расходы по организации регулярных мероприятий по очистке территории сельского поселения от мусора"</t>
  </si>
  <si>
    <t>030 01 40210</t>
  </si>
  <si>
    <t>011 01 40040</t>
  </si>
  <si>
    <t>Расходы на организацию и содержание мест захоронения,памятников</t>
  </si>
  <si>
    <t>011 02 40060</t>
  </si>
  <si>
    <t>Основное мероприятие "Озеленение ,благоустройство территории населенных пунктов сельского поселения"</t>
  </si>
  <si>
    <t>011 03 00000</t>
  </si>
  <si>
    <t>Расходы на озеленение, благоустройство территории населенных пунктов сельского поселения</t>
  </si>
  <si>
    <t>011 03 40070</t>
  </si>
  <si>
    <t>Основное мероприятие "Организация сбора и вывоза бытовых отходов и мусора"</t>
  </si>
  <si>
    <t>Расходы на организацию сбора и вывоза бытовых отходов и мусора</t>
  </si>
  <si>
    <t>011 04 40080</t>
  </si>
  <si>
    <t>011 05 00000</t>
  </si>
  <si>
    <t>Прочее направление расходов</t>
  </si>
  <si>
    <t>011 05 99999</t>
  </si>
  <si>
    <t>020 00 00000</t>
  </si>
  <si>
    <t>040 00 00000</t>
  </si>
  <si>
    <t>041 00 00000</t>
  </si>
  <si>
    <t>Основное мероприятие "Проведение мероприятий по общественным территориям сельского поселения"</t>
  </si>
  <si>
    <t>Расходы на уличное освещение территорий населенных пунктов сельского поселения</t>
  </si>
  <si>
    <t>014 09 40330</t>
  </si>
  <si>
    <t>Основные мероприятия "Расходы на содержание работников органов местного самоуправления Введенского сельского поселения"</t>
  </si>
  <si>
    <t>011 00 00000</t>
  </si>
  <si>
    <t>041 01 00000</t>
  </si>
  <si>
    <t>Расходы по благоустройству общественных территорий</t>
  </si>
  <si>
    <t>041 01 40045</t>
  </si>
  <si>
    <t>042 00 00000</t>
  </si>
  <si>
    <t>Основное мероприятие "Благоустройство дворовых территорий"</t>
  </si>
  <si>
    <t>042 01 00000</t>
  </si>
  <si>
    <t>Расходы по благоустроймтву дворовых территорий"</t>
  </si>
  <si>
    <t>042 01 40095</t>
  </si>
  <si>
    <t>014 05 02111</t>
  </si>
  <si>
    <t>Расходы по начислению на заработную плату главе сельского поселения</t>
  </si>
  <si>
    <t>Расходы на выплаты по оплате труда работников органов местного самоуправления ( АППАРАТ Не муниципальные служащие и обслуживающий персонал, согласно штатного расписания )</t>
  </si>
  <si>
    <t>014 06 03112</t>
  </si>
  <si>
    <t>013 03 00000</t>
  </si>
  <si>
    <t>Основное мероприятие "Количество мест массового пребывания людей и других мест возможного совершения противоправных, террористических и экстремистских действий, оборудованных системами видионаблюдения"</t>
  </si>
  <si>
    <t>013 03 40050</t>
  </si>
  <si>
    <t>Расходы по осуществлению мероприятий по количеству мест массового пребывания людей и других мест возможного совершения  противоправных, террористических и  экстремистских действий, оборудованных системами видионаблюдения.</t>
  </si>
  <si>
    <t>014 08 40310</t>
  </si>
  <si>
    <t>013 00 00000</t>
  </si>
  <si>
    <t>Основное мероприятие "Пожарная безопасность на территории сельского поселения"</t>
  </si>
  <si>
    <t>013 02 00000</t>
  </si>
  <si>
    <t>Расходы по пожарной безопасности на территории сельского поселения</t>
  </si>
  <si>
    <t>013 02 40 100</t>
  </si>
  <si>
    <t>Расходы на проведение выборов по непрограмному направлению расходов в рамках непрограмных расходов</t>
  </si>
  <si>
    <t>999 00 09910</t>
  </si>
  <si>
    <t>020 01 99999</t>
  </si>
  <si>
    <t>Закупка товаров,работ и услуг для государственных (муниципальных нужд)</t>
  </si>
  <si>
    <t>014 10 40350</t>
  </si>
  <si>
    <t>012 07 R4670</t>
  </si>
  <si>
    <t>012 07 L4670</t>
  </si>
  <si>
    <t>Расходы на выплаты по оплате труда работников органов местного самоуправления ( АППАРАТ  муниципальные служащие и обслуживающий персонал, согласно штатного расписания )</t>
  </si>
  <si>
    <t>014 06 03111</t>
  </si>
  <si>
    <t>014 06 03100</t>
  </si>
  <si>
    <t>030 01 40000</t>
  </si>
  <si>
    <t>013 03 40000</t>
  </si>
  <si>
    <t>011 05 00099</t>
  </si>
  <si>
    <t>2024                                       Сумма руб.</t>
  </si>
  <si>
    <t>Муниципальная программа "Устойчивое развитие сельского поселения Введенский сельсовет Липецкого муниципального района на 2014-2026 годы"</t>
  </si>
  <si>
    <t xml:space="preserve">Подпрограмма "Создание системы эффективного муниципального управления в Введенском сельском поселении на 2014-2026 гг." </t>
  </si>
  <si>
    <t>Подпрограмма "Создание системы эффективного муниципального управления в Введенском  сельском поселении на 2014-2026 годы"</t>
  </si>
  <si>
    <t>Подпрограмма "Обеспечение безопасности человека на территории сельского поселения Введенский сельсовет в 2014-2026 гг."</t>
  </si>
  <si>
    <t>Муниципальная программа "Использование и охрана земель на территории сельского поселения Введенский сельсовет на 2016-2026 гг"</t>
  </si>
  <si>
    <t>Подпрограмма"Создание системы эффективного муниципального управления в Введенском сельском поселении на 2014-2026 гг.</t>
  </si>
  <si>
    <t>Муниципральная программа "Устойчивое развитие сельского поселения Введенский сельсовет Липецкого муниципального района на 2014-2026 годы"</t>
  </si>
  <si>
    <t>Подпрограмма "Повышение уровня благоустройства на территории сельского поселения Введенский сельсовет в 2014-2026 годы"</t>
  </si>
  <si>
    <t>Муниципальная программа " Энергосбережение и повышение энергетической эффективности в сельском поселении Введенский сельсовет Липецкого муниципального района на 2014 -2026 гг."</t>
  </si>
  <si>
    <t>Основное мероприятие "Энергосбережение и повышение энергетической эффективности в сельском поселении Введенский сельсовет Липецкого муниципального района на 2014 -2026 гг"</t>
  </si>
  <si>
    <t>Муниципальная программа "Формирование современной городской среды на территории сельского поселения Введенский сельсовет Липецкого муниципального района на 2018-2026 годы"</t>
  </si>
  <si>
    <t>Подпрограмма "Повышение уровня благоустройства общественных территорий сельского поселения в 2018-2026 годы"</t>
  </si>
  <si>
    <t>Подпрограмма "Повышение уровня благоустройства дворовых территорий сельского поселения Введенский сельсовет в 2018-2026 годы"</t>
  </si>
  <si>
    <t>Муниципальная программа"Устойчивое развитие сельского поселения Введенский сельсовет Липецкого муниципального района на 2014-2026 годы"</t>
  </si>
  <si>
    <t xml:space="preserve">Подпрограмма "Развитие социальной сферы в Введенском  сельском поселении в 2014-2026 гг" </t>
  </si>
  <si>
    <t xml:space="preserve">Подпрограмма"Создание системы эффективного муниципального управления в Введенском сельском поселении на 2014-2026 гг." </t>
  </si>
  <si>
    <t xml:space="preserve"> Распределение бюджетных ассигнований по разделам, подразделам,целевым статьям (муниципальным программам сельского поселения Введенский сельсовет  Липецкого муниципального района Липецкой области Российской Федерации и непрограммным направлениям деятельности), группам видов расходов классификации расходов бюджетов Российской Федерации на 2024 год и на плановый период 2025 и 2026 годов</t>
  </si>
  <si>
    <t>2025                                       Сумма руб.</t>
  </si>
  <si>
    <t>2026                                       Сумма руб.</t>
  </si>
  <si>
    <t>014 14 40200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</si>
</sst>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000"/>
    <numFmt numFmtId="178" formatCode="00000000000000000"/>
    <numFmt numFmtId="179" formatCode="#,##0.0"/>
    <numFmt numFmtId="180" formatCode="#,##0.000"/>
    <numFmt numFmtId="181" formatCode="[$-FC19]d\ mmmm\ yyyy\ &quot;г.&quot;"/>
    <numFmt numFmtId="182" formatCode="#,##0.00\ _₽"/>
  </numFmts>
  <fonts count="49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182" fontId="11" fillId="0" borderId="1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177" fontId="9" fillId="0" borderId="0" xfId="0" applyNumberFormat="1" applyFont="1" applyAlignment="1">
      <alignment wrapText="1"/>
    </xf>
    <xf numFmtId="0" fontId="10" fillId="0" borderId="10" xfId="0" applyFont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176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177" fontId="12" fillId="0" borderId="10" xfId="0" applyNumberFormat="1" applyFont="1" applyBorder="1" applyAlignment="1">
      <alignment wrapText="1"/>
    </xf>
    <xf numFmtId="3" fontId="12" fillId="33" borderId="10" xfId="0" applyNumberFormat="1" applyFont="1" applyFill="1" applyBorder="1" applyAlignment="1">
      <alignment wrapText="1"/>
    </xf>
    <xf numFmtId="182" fontId="12" fillId="33" borderId="10" xfId="0" applyNumberFormat="1" applyFont="1" applyFill="1" applyBorder="1" applyAlignment="1">
      <alignment wrapText="1"/>
    </xf>
    <xf numFmtId="176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177" fontId="13" fillId="0" borderId="10" xfId="0" applyNumberFormat="1" applyFont="1" applyBorder="1" applyAlignment="1">
      <alignment wrapText="1"/>
    </xf>
    <xf numFmtId="3" fontId="13" fillId="33" borderId="10" xfId="0" applyNumberFormat="1" applyFont="1" applyFill="1" applyBorder="1" applyAlignment="1">
      <alignment wrapText="1"/>
    </xf>
    <xf numFmtId="182" fontId="13" fillId="33" borderId="10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77" fontId="11" fillId="0" borderId="10" xfId="0" applyNumberFormat="1" applyFont="1" applyBorder="1" applyAlignment="1">
      <alignment wrapText="1"/>
    </xf>
    <xf numFmtId="3" fontId="11" fillId="33" borderId="10" xfId="0" applyNumberFormat="1" applyFont="1" applyFill="1" applyBorder="1" applyAlignment="1">
      <alignment wrapText="1"/>
    </xf>
    <xf numFmtId="1" fontId="11" fillId="0" borderId="10" xfId="0" applyNumberFormat="1" applyFont="1" applyBorder="1" applyAlignment="1">
      <alignment wrapText="1"/>
    </xf>
    <xf numFmtId="182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182" fontId="12" fillId="0" borderId="10" xfId="0" applyNumberFormat="1" applyFont="1" applyBorder="1" applyAlignment="1">
      <alignment wrapText="1"/>
    </xf>
    <xf numFmtId="176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182" fontId="9" fillId="0" borderId="10" xfId="0" applyNumberFormat="1" applyFont="1" applyBorder="1" applyAlignment="1">
      <alignment wrapText="1"/>
    </xf>
    <xf numFmtId="182" fontId="12" fillId="34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182" fontId="9" fillId="35" borderId="10" xfId="0" applyNumberFormat="1" applyFont="1" applyFill="1" applyBorder="1" applyAlignment="1">
      <alignment wrapText="1"/>
    </xf>
    <xf numFmtId="182" fontId="12" fillId="35" borderId="10" xfId="0" applyNumberFormat="1" applyFont="1" applyFill="1" applyBorder="1" applyAlignment="1">
      <alignment wrapText="1"/>
    </xf>
    <xf numFmtId="182" fontId="10" fillId="34" borderId="10" xfId="0" applyNumberFormat="1" applyFont="1" applyFill="1" applyBorder="1" applyAlignment="1">
      <alignment wrapText="1"/>
    </xf>
    <xf numFmtId="182" fontId="13" fillId="34" borderId="10" xfId="0" applyNumberFormat="1" applyFont="1" applyFill="1" applyBorder="1" applyAlignment="1">
      <alignment wrapText="1"/>
    </xf>
    <xf numFmtId="182" fontId="11" fillId="34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7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0.25390625" style="9" customWidth="1"/>
    <col min="2" max="2" width="26.75390625" style="14" customWidth="1"/>
    <col min="3" max="3" width="52.25390625" style="14" customWidth="1"/>
    <col min="4" max="4" width="0.12890625" style="14" customWidth="1"/>
    <col min="5" max="5" width="16.00390625" style="14" customWidth="1"/>
    <col min="6" max="16384" width="9.125" style="14" customWidth="1"/>
  </cols>
  <sheetData>
    <row r="1" spans="4:5" ht="36.75" customHeight="1">
      <c r="D1" s="14" t="s">
        <v>16</v>
      </c>
      <c r="E1" s="14" t="s">
        <v>26</v>
      </c>
    </row>
    <row r="2" spans="2:4" ht="40.5" customHeight="1">
      <c r="B2" s="74" t="s">
        <v>49</v>
      </c>
      <c r="C2" s="74"/>
      <c r="D2" s="74"/>
    </row>
    <row r="3" ht="18" customHeight="1"/>
    <row r="4" spans="1:5" ht="47.25">
      <c r="A4" s="4" t="s">
        <v>17</v>
      </c>
      <c r="B4" s="5" t="s">
        <v>10</v>
      </c>
      <c r="C4" s="5" t="s">
        <v>7</v>
      </c>
      <c r="D4" s="75" t="s">
        <v>45</v>
      </c>
      <c r="E4" s="76"/>
    </row>
    <row r="5" spans="1:5" s="11" customFormat="1" ht="15.75">
      <c r="A5" s="4"/>
      <c r="B5" s="5"/>
      <c r="C5" s="5"/>
      <c r="D5" s="5"/>
      <c r="E5" s="1"/>
    </row>
    <row r="6" spans="1:5" ht="21" customHeight="1">
      <c r="A6" s="10"/>
      <c r="B6" s="12" t="s">
        <v>18</v>
      </c>
      <c r="C6" s="5" t="s">
        <v>11</v>
      </c>
      <c r="D6" s="20">
        <f>D8+D10+D12+D13+D14+D15+D16+D18+D19</f>
        <v>0</v>
      </c>
      <c r="E6" s="20">
        <f>SUM(E8:E20)</f>
        <v>20318500</v>
      </c>
    </row>
    <row r="7" spans="1:5" ht="21" customHeight="1" hidden="1">
      <c r="A7" s="10"/>
      <c r="B7" s="12"/>
      <c r="C7" s="5"/>
      <c r="D7" s="20"/>
      <c r="E7" s="20"/>
    </row>
    <row r="8" spans="1:5" ht="101.25" customHeight="1">
      <c r="A8" s="18">
        <v>904</v>
      </c>
      <c r="B8" s="2" t="s">
        <v>39</v>
      </c>
      <c r="C8" s="2" t="s">
        <v>56</v>
      </c>
      <c r="D8" s="8"/>
      <c r="E8" s="8">
        <v>4314800</v>
      </c>
    </row>
    <row r="9" spans="1:5" ht="61.5" customHeight="1">
      <c r="A9" s="18">
        <v>904</v>
      </c>
      <c r="B9" s="2" t="s">
        <v>50</v>
      </c>
      <c r="C9" s="2" t="s">
        <v>51</v>
      </c>
      <c r="D9" s="8"/>
      <c r="E9" s="8">
        <v>1912200</v>
      </c>
    </row>
    <row r="10" spans="1:5" ht="37.5" customHeight="1">
      <c r="A10" s="18">
        <v>904</v>
      </c>
      <c r="B10" s="2" t="s">
        <v>36</v>
      </c>
      <c r="C10" s="2" t="s">
        <v>35</v>
      </c>
      <c r="D10" s="8"/>
      <c r="E10" s="8">
        <v>5280000</v>
      </c>
    </row>
    <row r="11" spans="1:5" ht="0.75" customHeight="1" hidden="1">
      <c r="A11" s="18"/>
      <c r="B11" s="2"/>
      <c r="C11" s="2"/>
      <c r="D11" s="8"/>
      <c r="E11" s="8"/>
    </row>
    <row r="12" spans="1:5" ht="48" customHeight="1">
      <c r="A12" s="18">
        <v>904</v>
      </c>
      <c r="B12" s="2" t="s">
        <v>19</v>
      </c>
      <c r="C12" s="2" t="s">
        <v>13</v>
      </c>
      <c r="D12" s="8"/>
      <c r="E12" s="8">
        <v>2005300</v>
      </c>
    </row>
    <row r="13" spans="1:5" ht="99.75" customHeight="1">
      <c r="A13" s="18">
        <v>904</v>
      </c>
      <c r="B13" s="2" t="s">
        <v>21</v>
      </c>
      <c r="C13" s="2" t="s">
        <v>22</v>
      </c>
      <c r="D13" s="8"/>
      <c r="E13" s="8">
        <v>3000000</v>
      </c>
    </row>
    <row r="14" spans="1:5" ht="96.75" customHeight="1">
      <c r="A14" s="18">
        <v>904</v>
      </c>
      <c r="B14" s="2" t="s">
        <v>20</v>
      </c>
      <c r="C14" s="2" t="s">
        <v>12</v>
      </c>
      <c r="D14" s="8"/>
      <c r="E14" s="8">
        <v>3329000</v>
      </c>
    </row>
    <row r="15" spans="1:5" ht="93" customHeight="1">
      <c r="A15" s="18">
        <v>904</v>
      </c>
      <c r="B15" s="2" t="s">
        <v>40</v>
      </c>
      <c r="C15" s="2" t="s">
        <v>23</v>
      </c>
      <c r="D15" s="8"/>
      <c r="E15" s="8">
        <v>378000</v>
      </c>
    </row>
    <row r="16" spans="1:5" ht="92.25" customHeight="1">
      <c r="A16" s="18">
        <v>904</v>
      </c>
      <c r="B16" s="2" t="s">
        <v>24</v>
      </c>
      <c r="C16" s="2" t="s">
        <v>52</v>
      </c>
      <c r="D16" s="8"/>
      <c r="E16" s="8">
        <v>20000</v>
      </c>
    </row>
    <row r="17" spans="1:5" ht="53.25" customHeight="1">
      <c r="A17" s="18">
        <v>904</v>
      </c>
      <c r="B17" s="2" t="s">
        <v>53</v>
      </c>
      <c r="C17" s="2" t="s">
        <v>54</v>
      </c>
      <c r="D17" s="8"/>
      <c r="E17" s="8">
        <v>21300</v>
      </c>
    </row>
    <row r="18" spans="1:5" ht="94.5" customHeight="1">
      <c r="A18" s="18">
        <v>904</v>
      </c>
      <c r="B18" s="2" t="s">
        <v>37</v>
      </c>
      <c r="C18" s="2" t="s">
        <v>55</v>
      </c>
      <c r="D18" s="8"/>
      <c r="E18" s="8">
        <v>44400</v>
      </c>
    </row>
    <row r="19" spans="1:5" ht="65.25" customHeight="1">
      <c r="A19" s="18">
        <v>904</v>
      </c>
      <c r="B19" s="2" t="s">
        <v>41</v>
      </c>
      <c r="C19" s="2" t="s">
        <v>30</v>
      </c>
      <c r="D19" s="8"/>
      <c r="E19" s="8">
        <v>13500</v>
      </c>
    </row>
    <row r="20" spans="1:5" ht="0.75" customHeight="1">
      <c r="A20" s="18"/>
      <c r="B20" s="2"/>
      <c r="C20" s="2"/>
      <c r="D20" s="8"/>
      <c r="E20" s="8"/>
    </row>
    <row r="21" spans="1:5" s="11" customFormat="1" ht="21.75" customHeight="1">
      <c r="A21" s="18">
        <v>904</v>
      </c>
      <c r="B21" s="12" t="s">
        <v>32</v>
      </c>
      <c r="C21" s="6" t="s">
        <v>33</v>
      </c>
      <c r="D21" s="20">
        <f>D23+D25+D29</f>
        <v>0</v>
      </c>
      <c r="E21" s="20">
        <f>SUM(E22:E29)</f>
        <v>637400</v>
      </c>
    </row>
    <row r="22" spans="1:5" s="17" customFormat="1" ht="30.75" customHeight="1" hidden="1">
      <c r="A22" s="18"/>
      <c r="B22" s="3"/>
      <c r="C22" s="2"/>
      <c r="D22" s="8"/>
      <c r="E22" s="8"/>
    </row>
    <row r="23" spans="1:5" ht="36" customHeight="1">
      <c r="A23" s="18">
        <v>904</v>
      </c>
      <c r="B23" s="2" t="s">
        <v>42</v>
      </c>
      <c r="C23" s="2" t="s">
        <v>47</v>
      </c>
      <c r="D23" s="8"/>
      <c r="E23" s="8"/>
    </row>
    <row r="24" spans="1:5" ht="52.5" customHeight="1" hidden="1">
      <c r="A24" s="18"/>
      <c r="B24" s="7"/>
      <c r="C24" s="15"/>
      <c r="D24" s="8"/>
      <c r="E24" s="8"/>
    </row>
    <row r="25" spans="1:5" ht="36" customHeight="1" hidden="1">
      <c r="A25" s="18"/>
      <c r="B25" s="2"/>
      <c r="C25" s="2"/>
      <c r="D25" s="8"/>
      <c r="E25" s="16"/>
    </row>
    <row r="26" spans="1:5" ht="38.25" customHeight="1" hidden="1">
      <c r="A26" s="18"/>
      <c r="B26" s="7"/>
      <c r="C26" s="7"/>
      <c r="D26" s="8"/>
      <c r="E26" s="8"/>
    </row>
    <row r="27" spans="1:5" ht="36" customHeight="1">
      <c r="A27" s="18">
        <v>904</v>
      </c>
      <c r="B27" s="7" t="s">
        <v>43</v>
      </c>
      <c r="C27" s="13" t="s">
        <v>46</v>
      </c>
      <c r="D27" s="8"/>
      <c r="E27" s="8">
        <v>341200</v>
      </c>
    </row>
    <row r="28" spans="1:5" ht="0.75" customHeight="1">
      <c r="A28" s="18"/>
      <c r="B28" s="7"/>
      <c r="C28" s="21"/>
      <c r="D28" s="8"/>
      <c r="E28" s="8"/>
    </row>
    <row r="29" spans="1:5" ht="47.25" customHeight="1">
      <c r="A29" s="18">
        <v>904</v>
      </c>
      <c r="B29" s="2" t="s">
        <v>25</v>
      </c>
      <c r="C29" s="2" t="s">
        <v>44</v>
      </c>
      <c r="D29" s="8"/>
      <c r="E29" s="8">
        <v>296200</v>
      </c>
    </row>
    <row r="30" spans="1:5" ht="0.75" customHeight="1">
      <c r="A30" s="18"/>
      <c r="B30" s="2"/>
      <c r="C30" s="2"/>
      <c r="D30" s="8"/>
      <c r="E30" s="8"/>
    </row>
    <row r="31" spans="1:5" ht="18" customHeight="1">
      <c r="A31" s="18"/>
      <c r="B31" s="2"/>
      <c r="C31" s="6" t="s">
        <v>14</v>
      </c>
      <c r="D31" s="20">
        <f>D21+D6</f>
        <v>0</v>
      </c>
      <c r="E31" s="20">
        <f>SUM(E6+E21)</f>
        <v>20955900</v>
      </c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</sheetData>
  <sheetProtection/>
  <mergeCells count="2">
    <mergeCell ref="B2:D2"/>
    <mergeCell ref="D4:E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PageLayoutView="0" workbookViewId="0" topLeftCell="A133">
      <selection activeCell="J4" sqref="J4"/>
    </sheetView>
  </sheetViews>
  <sheetFormatPr defaultColWidth="10.125" defaultRowHeight="12.75"/>
  <cols>
    <col min="1" max="1" width="55.00390625" style="35" customWidth="1"/>
    <col min="2" max="2" width="0.12890625" style="36" customWidth="1"/>
    <col min="3" max="3" width="5.75390625" style="35" customWidth="1"/>
    <col min="4" max="4" width="5.125" style="35" customWidth="1"/>
    <col min="5" max="5" width="12.625" style="35" customWidth="1"/>
    <col min="6" max="6" width="6.875" style="38" customWidth="1"/>
    <col min="7" max="7" width="2.125" style="35" hidden="1" customWidth="1"/>
    <col min="8" max="8" width="19.00390625" style="35" customWidth="1"/>
    <col min="9" max="9" width="17.00390625" style="35" customWidth="1"/>
    <col min="10" max="10" width="23.375" style="35" customWidth="1"/>
    <col min="11" max="16384" width="10.125" style="35" customWidth="1"/>
  </cols>
  <sheetData>
    <row r="1" spans="6:8" ht="12.75" customHeight="1">
      <c r="F1" s="77"/>
      <c r="G1" s="77"/>
      <c r="H1" s="35" t="s">
        <v>26</v>
      </c>
    </row>
    <row r="3" spans="1:7" s="37" customFormat="1" ht="6" customHeight="1">
      <c r="A3" s="78" t="s">
        <v>27</v>
      </c>
      <c r="B3" s="78"/>
      <c r="C3" s="78"/>
      <c r="D3" s="78"/>
      <c r="E3" s="78"/>
      <c r="F3" s="78"/>
      <c r="G3" s="78"/>
    </row>
    <row r="4" spans="1:7" s="37" customFormat="1" ht="67.5" customHeight="1">
      <c r="A4" s="78" t="s">
        <v>208</v>
      </c>
      <c r="B4" s="78"/>
      <c r="C4" s="78"/>
      <c r="D4" s="78"/>
      <c r="E4" s="78"/>
      <c r="F4" s="78"/>
      <c r="G4" s="78"/>
    </row>
    <row r="5" ht="24" customHeight="1"/>
    <row r="6" spans="1:10" s="41" customFormat="1" ht="39" customHeight="1">
      <c r="A6" s="39" t="s">
        <v>7</v>
      </c>
      <c r="B6" s="39"/>
      <c r="C6" s="39" t="s">
        <v>0</v>
      </c>
      <c r="D6" s="39" t="s">
        <v>1</v>
      </c>
      <c r="E6" s="39" t="s">
        <v>8</v>
      </c>
      <c r="F6" s="40" t="s">
        <v>9</v>
      </c>
      <c r="G6" s="79" t="s">
        <v>191</v>
      </c>
      <c r="H6" s="80"/>
      <c r="I6" s="39" t="s">
        <v>209</v>
      </c>
      <c r="J6" s="39" t="s">
        <v>210</v>
      </c>
    </row>
    <row r="7" spans="1:10" s="41" customFormat="1" ht="15" customHeight="1">
      <c r="A7" s="39">
        <v>1</v>
      </c>
      <c r="B7" s="39"/>
      <c r="C7" s="39">
        <v>2</v>
      </c>
      <c r="D7" s="39">
        <v>3</v>
      </c>
      <c r="E7" s="42">
        <v>4</v>
      </c>
      <c r="F7" s="42">
        <v>5</v>
      </c>
      <c r="G7" s="39">
        <v>7</v>
      </c>
      <c r="H7" s="43">
        <v>6</v>
      </c>
      <c r="I7" s="43">
        <v>7</v>
      </c>
      <c r="J7" s="43">
        <v>8</v>
      </c>
    </row>
    <row r="8" spans="1:10" ht="54.75" customHeight="1">
      <c r="A8" s="24" t="s">
        <v>57</v>
      </c>
      <c r="B8" s="30"/>
      <c r="C8" s="44"/>
      <c r="D8" s="44"/>
      <c r="E8" s="45"/>
      <c r="F8" s="46"/>
      <c r="G8" s="47" t="e">
        <f>G9+#REF!+#REF!+#REF!+#REF!+#REF!+#REF!</f>
        <v>#REF!</v>
      </c>
      <c r="H8" s="70"/>
      <c r="I8" s="70"/>
      <c r="J8" s="70"/>
    </row>
    <row r="9" spans="1:10" s="54" customFormat="1" ht="38.25" customHeight="1">
      <c r="A9" s="23" t="s">
        <v>2</v>
      </c>
      <c r="B9" s="29"/>
      <c r="C9" s="49">
        <v>1</v>
      </c>
      <c r="D9" s="49"/>
      <c r="E9" s="50"/>
      <c r="F9" s="51"/>
      <c r="G9" s="52" t="e">
        <f>#REF!+#REF!+G60</f>
        <v>#REF!</v>
      </c>
      <c r="H9" s="72">
        <f>SUM(H11+H17+H28+H40+H36)</f>
        <v>15501046</v>
      </c>
      <c r="I9" s="72">
        <f>SUM(I11+I17+I28+I40+I36)</f>
        <v>14809246</v>
      </c>
      <c r="J9" s="72">
        <f>SUM(J11+J17+J28+J40+J36)</f>
        <v>14509246</v>
      </c>
    </row>
    <row r="10" spans="1:10" ht="27.75" customHeight="1">
      <c r="A10" s="22" t="s">
        <v>68</v>
      </c>
      <c r="B10" s="28"/>
      <c r="C10" s="31">
        <v>1</v>
      </c>
      <c r="D10" s="31">
        <v>2</v>
      </c>
      <c r="E10" s="27"/>
      <c r="F10" s="55"/>
      <c r="G10" s="56"/>
      <c r="H10" s="67">
        <f aca="true" t="shared" si="0" ref="H10:J11">H11</f>
        <v>1209246</v>
      </c>
      <c r="I10" s="67">
        <f t="shared" si="0"/>
        <v>1209246</v>
      </c>
      <c r="J10" s="67">
        <f t="shared" si="0"/>
        <v>1209246</v>
      </c>
    </row>
    <row r="11" spans="1:10" ht="41.25" customHeight="1">
      <c r="A11" s="22" t="s">
        <v>192</v>
      </c>
      <c r="B11" s="28"/>
      <c r="C11" s="31">
        <v>1</v>
      </c>
      <c r="D11" s="31">
        <v>2</v>
      </c>
      <c r="E11" s="57" t="s">
        <v>74</v>
      </c>
      <c r="F11" s="55"/>
      <c r="G11" s="56" t="e">
        <f>G12+G30</f>
        <v>#REF!</v>
      </c>
      <c r="H11" s="67">
        <f t="shared" si="0"/>
        <v>1209246</v>
      </c>
      <c r="I11" s="67">
        <f t="shared" si="0"/>
        <v>1209246</v>
      </c>
      <c r="J11" s="67">
        <f t="shared" si="0"/>
        <v>1209246</v>
      </c>
    </row>
    <row r="12" spans="1:10" ht="29.25" customHeight="1">
      <c r="A12" s="22" t="s">
        <v>193</v>
      </c>
      <c r="B12" s="28"/>
      <c r="C12" s="31">
        <v>1</v>
      </c>
      <c r="D12" s="31">
        <v>2</v>
      </c>
      <c r="E12" s="27" t="s">
        <v>75</v>
      </c>
      <c r="F12" s="55"/>
      <c r="G12" s="56" t="e">
        <f>#REF!+G18+G19+#REF!+#REF!</f>
        <v>#REF!</v>
      </c>
      <c r="H12" s="58">
        <f>SUM(H13)</f>
        <v>1209246</v>
      </c>
      <c r="I12" s="58">
        <f>SUM(I13)</f>
        <v>1209246</v>
      </c>
      <c r="J12" s="58">
        <f>SUM(J13)</f>
        <v>1209246</v>
      </c>
    </row>
    <row r="13" spans="1:10" ht="29.25" customHeight="1">
      <c r="A13" s="22" t="s">
        <v>73</v>
      </c>
      <c r="B13" s="28"/>
      <c r="C13" s="31">
        <v>1</v>
      </c>
      <c r="D13" s="31">
        <v>2</v>
      </c>
      <c r="E13" s="27" t="s">
        <v>76</v>
      </c>
      <c r="F13" s="55"/>
      <c r="G13" s="56"/>
      <c r="H13" s="58">
        <f>SUM(H14:H16)</f>
        <v>1209246</v>
      </c>
      <c r="I13" s="58">
        <f>SUM(I14:I16)</f>
        <v>1209246</v>
      </c>
      <c r="J13" s="58">
        <f>SUM(J14:J16)</f>
        <v>1209246</v>
      </c>
    </row>
    <row r="14" spans="1:10" ht="27.75" customHeight="1">
      <c r="A14" s="22" t="s">
        <v>77</v>
      </c>
      <c r="B14" s="28"/>
      <c r="C14" s="31">
        <v>1</v>
      </c>
      <c r="D14" s="31">
        <v>2</v>
      </c>
      <c r="E14" s="27" t="s">
        <v>164</v>
      </c>
      <c r="F14" s="55">
        <v>100</v>
      </c>
      <c r="G14" s="56"/>
      <c r="H14" s="58">
        <v>888542</v>
      </c>
      <c r="I14" s="58">
        <v>888542</v>
      </c>
      <c r="J14" s="58">
        <v>888542</v>
      </c>
    </row>
    <row r="15" spans="1:10" ht="30" customHeight="1">
      <c r="A15" s="22" t="s">
        <v>165</v>
      </c>
      <c r="B15" s="28"/>
      <c r="C15" s="31">
        <v>1</v>
      </c>
      <c r="D15" s="31">
        <v>2</v>
      </c>
      <c r="E15" s="27" t="s">
        <v>78</v>
      </c>
      <c r="F15" s="55">
        <v>100</v>
      </c>
      <c r="G15" s="56"/>
      <c r="H15" s="58">
        <v>268340</v>
      </c>
      <c r="I15" s="58">
        <v>268340</v>
      </c>
      <c r="J15" s="58">
        <v>268340</v>
      </c>
    </row>
    <row r="16" spans="1:10" ht="18.75" customHeight="1">
      <c r="A16" s="22" t="s">
        <v>79</v>
      </c>
      <c r="B16" s="28"/>
      <c r="C16" s="31">
        <v>1</v>
      </c>
      <c r="D16" s="31">
        <v>2</v>
      </c>
      <c r="E16" s="27" t="s">
        <v>80</v>
      </c>
      <c r="F16" s="55">
        <v>100</v>
      </c>
      <c r="G16" s="56"/>
      <c r="H16" s="58">
        <v>52364</v>
      </c>
      <c r="I16" s="58">
        <v>52364</v>
      </c>
      <c r="J16" s="58">
        <v>52364</v>
      </c>
    </row>
    <row r="17" spans="1:10" ht="42.75" customHeight="1">
      <c r="A17" s="22" t="s">
        <v>69</v>
      </c>
      <c r="B17" s="28"/>
      <c r="C17" s="31">
        <v>1</v>
      </c>
      <c r="D17" s="31">
        <v>4</v>
      </c>
      <c r="E17" s="27"/>
      <c r="F17" s="55"/>
      <c r="G17" s="59"/>
      <c r="H17" s="67">
        <f aca="true" t="shared" si="1" ref="H17:J18">H18</f>
        <v>10300000</v>
      </c>
      <c r="I17" s="67">
        <f t="shared" si="1"/>
        <v>9800000</v>
      </c>
      <c r="J17" s="67">
        <f t="shared" si="1"/>
        <v>9500000</v>
      </c>
    </row>
    <row r="18" spans="1:10" ht="40.5" customHeight="1">
      <c r="A18" s="22" t="s">
        <v>192</v>
      </c>
      <c r="B18" s="28"/>
      <c r="C18" s="31">
        <v>1</v>
      </c>
      <c r="D18" s="31">
        <v>4</v>
      </c>
      <c r="E18" s="27" t="s">
        <v>74</v>
      </c>
      <c r="F18" s="55"/>
      <c r="G18" s="59"/>
      <c r="H18" s="34">
        <f t="shared" si="1"/>
        <v>10300000</v>
      </c>
      <c r="I18" s="34">
        <f t="shared" si="1"/>
        <v>9800000</v>
      </c>
      <c r="J18" s="34">
        <f t="shared" si="1"/>
        <v>9500000</v>
      </c>
    </row>
    <row r="19" spans="1:10" ht="27.75" customHeight="1">
      <c r="A19" s="22" t="s">
        <v>194</v>
      </c>
      <c r="B19" s="28"/>
      <c r="C19" s="31">
        <v>1</v>
      </c>
      <c r="D19" s="31">
        <v>4</v>
      </c>
      <c r="E19" s="27" t="s">
        <v>75</v>
      </c>
      <c r="F19" s="55"/>
      <c r="G19" s="59"/>
      <c r="H19" s="34">
        <f>SUM(H20+H26+H27)</f>
        <v>10300000</v>
      </c>
      <c r="I19" s="34">
        <f>SUM(I20+I26+I27)</f>
        <v>9800000</v>
      </c>
      <c r="J19" s="34">
        <f>SUM(J20+J26+J27)</f>
        <v>9500000</v>
      </c>
    </row>
    <row r="20" spans="1:10" ht="41.25" customHeight="1">
      <c r="A20" s="22" t="s">
        <v>154</v>
      </c>
      <c r="B20" s="28"/>
      <c r="C20" s="31">
        <v>1</v>
      </c>
      <c r="D20" s="31">
        <v>4</v>
      </c>
      <c r="E20" s="27" t="s">
        <v>187</v>
      </c>
      <c r="F20" s="55"/>
      <c r="G20" s="59"/>
      <c r="H20" s="34">
        <f>SUM(H21:H24)</f>
        <v>7444877</v>
      </c>
      <c r="I20" s="34">
        <f>SUM(I21:I24)</f>
        <v>7444877</v>
      </c>
      <c r="J20" s="34">
        <f>SUM(J21:J24)</f>
        <v>7444877</v>
      </c>
    </row>
    <row r="21" spans="1:10" ht="53.25" customHeight="1">
      <c r="A21" s="22" t="s">
        <v>166</v>
      </c>
      <c r="B21" s="28"/>
      <c r="C21" s="31">
        <v>1</v>
      </c>
      <c r="D21" s="31">
        <v>4</v>
      </c>
      <c r="E21" s="27" t="s">
        <v>167</v>
      </c>
      <c r="F21" s="55">
        <v>100</v>
      </c>
      <c r="G21" s="59"/>
      <c r="H21" s="34">
        <v>3297236</v>
      </c>
      <c r="I21" s="34">
        <v>3297236</v>
      </c>
      <c r="J21" s="34">
        <v>3297236</v>
      </c>
    </row>
    <row r="22" spans="1:10" ht="62.25" customHeight="1">
      <c r="A22" s="22" t="s">
        <v>185</v>
      </c>
      <c r="B22" s="28"/>
      <c r="C22" s="31">
        <v>1</v>
      </c>
      <c r="D22" s="31">
        <v>4</v>
      </c>
      <c r="E22" s="27" t="s">
        <v>186</v>
      </c>
      <c r="F22" s="55">
        <v>100</v>
      </c>
      <c r="G22" s="59"/>
      <c r="H22" s="34">
        <v>2296538</v>
      </c>
      <c r="I22" s="34">
        <v>2296538</v>
      </c>
      <c r="J22" s="34">
        <v>2296538</v>
      </c>
    </row>
    <row r="23" spans="1:10" ht="62.25" customHeight="1">
      <c r="A23" s="22" t="s">
        <v>82</v>
      </c>
      <c r="B23" s="28"/>
      <c r="C23" s="31">
        <v>1</v>
      </c>
      <c r="D23" s="31">
        <v>4</v>
      </c>
      <c r="E23" s="27" t="s">
        <v>81</v>
      </c>
      <c r="F23" s="55">
        <v>100</v>
      </c>
      <c r="G23" s="59"/>
      <c r="H23" s="34">
        <v>1691914</v>
      </c>
      <c r="I23" s="34">
        <v>1691914</v>
      </c>
      <c r="J23" s="34">
        <v>1691914</v>
      </c>
    </row>
    <row r="24" spans="1:10" ht="62.25" customHeight="1">
      <c r="A24" s="25" t="s">
        <v>83</v>
      </c>
      <c r="B24" s="28"/>
      <c r="C24" s="31">
        <v>1</v>
      </c>
      <c r="D24" s="31">
        <v>4</v>
      </c>
      <c r="E24" s="27" t="s">
        <v>84</v>
      </c>
      <c r="F24" s="55">
        <v>100</v>
      </c>
      <c r="G24" s="59"/>
      <c r="H24" s="34">
        <v>159189</v>
      </c>
      <c r="I24" s="34">
        <v>159189</v>
      </c>
      <c r="J24" s="34">
        <v>159189</v>
      </c>
    </row>
    <row r="25" spans="1:10" ht="54" customHeight="1">
      <c r="A25" s="25" t="s">
        <v>83</v>
      </c>
      <c r="B25" s="28"/>
      <c r="C25" s="31">
        <v>1</v>
      </c>
      <c r="D25" s="31">
        <v>4</v>
      </c>
      <c r="E25" s="27" t="s">
        <v>84</v>
      </c>
      <c r="F25" s="55"/>
      <c r="G25" s="59"/>
      <c r="H25" s="34"/>
      <c r="I25" s="34"/>
      <c r="J25" s="34"/>
    </row>
    <row r="26" spans="1:10" ht="26.25" customHeight="1">
      <c r="A26" s="22" t="s">
        <v>58</v>
      </c>
      <c r="B26" s="28"/>
      <c r="C26" s="31">
        <v>1</v>
      </c>
      <c r="D26" s="31">
        <v>4</v>
      </c>
      <c r="E26" s="27" t="s">
        <v>84</v>
      </c>
      <c r="F26" s="55">
        <v>200</v>
      </c>
      <c r="G26" s="59"/>
      <c r="H26" s="34">
        <v>2295123</v>
      </c>
      <c r="I26" s="34">
        <v>1845123</v>
      </c>
      <c r="J26" s="34">
        <v>1495123</v>
      </c>
    </row>
    <row r="27" spans="1:10" ht="24.75" customHeight="1">
      <c r="A27" s="22" t="s">
        <v>85</v>
      </c>
      <c r="B27" s="28"/>
      <c r="C27" s="31">
        <v>1</v>
      </c>
      <c r="D27" s="31">
        <v>4</v>
      </c>
      <c r="E27" s="27" t="s">
        <v>84</v>
      </c>
      <c r="F27" s="55">
        <v>800</v>
      </c>
      <c r="G27" s="59"/>
      <c r="H27" s="34">
        <v>560000</v>
      </c>
      <c r="I27" s="34">
        <v>510000</v>
      </c>
      <c r="J27" s="34">
        <v>560000</v>
      </c>
    </row>
    <row r="28" spans="1:10" ht="39" customHeight="1">
      <c r="A28" s="24" t="s">
        <v>192</v>
      </c>
      <c r="B28" s="28"/>
      <c r="C28" s="31">
        <v>1</v>
      </c>
      <c r="D28" s="31">
        <v>6</v>
      </c>
      <c r="E28" s="27" t="s">
        <v>74</v>
      </c>
      <c r="F28" s="55"/>
      <c r="G28" s="59"/>
      <c r="H28" s="67">
        <f aca="true" t="shared" si="2" ref="H28:J29">H29</f>
        <v>191800</v>
      </c>
      <c r="I28" s="67">
        <f t="shared" si="2"/>
        <v>0</v>
      </c>
      <c r="J28" s="67">
        <f t="shared" si="2"/>
        <v>0</v>
      </c>
    </row>
    <row r="29" spans="1:10" ht="29.25" customHeight="1">
      <c r="A29" s="22" t="s">
        <v>194</v>
      </c>
      <c r="B29" s="28"/>
      <c r="C29" s="31">
        <v>1</v>
      </c>
      <c r="D29" s="31">
        <v>6</v>
      </c>
      <c r="E29" s="27" t="s">
        <v>75</v>
      </c>
      <c r="F29" s="55"/>
      <c r="G29" s="59"/>
      <c r="H29" s="34">
        <f t="shared" si="2"/>
        <v>191800</v>
      </c>
      <c r="I29" s="34">
        <f t="shared" si="2"/>
        <v>0</v>
      </c>
      <c r="J29" s="34">
        <f t="shared" si="2"/>
        <v>0</v>
      </c>
    </row>
    <row r="30" spans="1:10" ht="26.25" customHeight="1">
      <c r="A30" s="25" t="s">
        <v>86</v>
      </c>
      <c r="B30" s="28"/>
      <c r="C30" s="31">
        <v>1</v>
      </c>
      <c r="D30" s="31">
        <v>6</v>
      </c>
      <c r="E30" s="27" t="s">
        <v>87</v>
      </c>
      <c r="F30" s="55"/>
      <c r="G30" s="56" t="e">
        <f>G33+#REF!+G34</f>
        <v>#REF!</v>
      </c>
      <c r="H30" s="58">
        <f>H32+H34</f>
        <v>191800</v>
      </c>
      <c r="I30" s="58">
        <f>I32+I34</f>
        <v>0</v>
      </c>
      <c r="J30" s="58">
        <f>J32+J34</f>
        <v>0</v>
      </c>
    </row>
    <row r="31" spans="1:10" ht="27" customHeight="1">
      <c r="A31" s="25" t="s">
        <v>88</v>
      </c>
      <c r="B31" s="28"/>
      <c r="C31" s="31">
        <v>1</v>
      </c>
      <c r="D31" s="31">
        <v>6</v>
      </c>
      <c r="E31" s="27" t="s">
        <v>89</v>
      </c>
      <c r="F31" s="55"/>
      <c r="G31" s="56"/>
      <c r="H31" s="58">
        <f>H32</f>
        <v>120000</v>
      </c>
      <c r="I31" s="58">
        <f>I32</f>
        <v>0</v>
      </c>
      <c r="J31" s="58">
        <f>J32</f>
        <v>0</v>
      </c>
    </row>
    <row r="32" spans="1:10" ht="17.25" customHeight="1">
      <c r="A32" s="25" t="s">
        <v>104</v>
      </c>
      <c r="B32" s="28"/>
      <c r="C32" s="31">
        <v>1</v>
      </c>
      <c r="D32" s="31">
        <v>6</v>
      </c>
      <c r="E32" s="27" t="s">
        <v>90</v>
      </c>
      <c r="F32" s="55">
        <v>500</v>
      </c>
      <c r="G32" s="56"/>
      <c r="H32" s="58">
        <v>120000</v>
      </c>
      <c r="I32" s="58">
        <v>0</v>
      </c>
      <c r="J32" s="58">
        <v>0</v>
      </c>
    </row>
    <row r="33" spans="1:10" ht="28.5" customHeight="1">
      <c r="A33" s="25" t="s">
        <v>88</v>
      </c>
      <c r="B33" s="28"/>
      <c r="C33" s="31">
        <v>1</v>
      </c>
      <c r="D33" s="31">
        <v>6</v>
      </c>
      <c r="E33" s="27" t="s">
        <v>153</v>
      </c>
      <c r="F33" s="55"/>
      <c r="G33" s="59"/>
      <c r="H33" s="34">
        <v>71800</v>
      </c>
      <c r="I33" s="34">
        <v>0</v>
      </c>
      <c r="J33" s="34">
        <v>0</v>
      </c>
    </row>
    <row r="34" spans="1:10" ht="17.25" customHeight="1">
      <c r="A34" s="25" t="s">
        <v>104</v>
      </c>
      <c r="B34" s="28"/>
      <c r="C34" s="31">
        <v>1</v>
      </c>
      <c r="D34" s="31">
        <v>6</v>
      </c>
      <c r="E34" s="27" t="s">
        <v>153</v>
      </c>
      <c r="F34" s="55">
        <v>500</v>
      </c>
      <c r="G34" s="59"/>
      <c r="H34" s="34">
        <v>71800</v>
      </c>
      <c r="I34" s="34">
        <v>0</v>
      </c>
      <c r="J34" s="34">
        <v>0</v>
      </c>
    </row>
    <row r="35" spans="1:10" ht="30" customHeight="1">
      <c r="A35" s="25" t="s">
        <v>178</v>
      </c>
      <c r="B35" s="28"/>
      <c r="C35" s="31">
        <v>1</v>
      </c>
      <c r="D35" s="31">
        <v>7</v>
      </c>
      <c r="E35" s="27" t="s">
        <v>179</v>
      </c>
      <c r="F35" s="55">
        <v>200</v>
      </c>
      <c r="G35" s="59"/>
      <c r="H35" s="60">
        <v>0</v>
      </c>
      <c r="I35" s="60">
        <v>0</v>
      </c>
      <c r="J35" s="60">
        <v>0</v>
      </c>
    </row>
    <row r="36" spans="1:10" ht="15" customHeight="1">
      <c r="A36" s="25" t="s">
        <v>3</v>
      </c>
      <c r="B36" s="28"/>
      <c r="C36" s="31">
        <v>1</v>
      </c>
      <c r="D36" s="31">
        <v>11</v>
      </c>
      <c r="E36" s="27"/>
      <c r="F36" s="55"/>
      <c r="G36" s="59"/>
      <c r="H36" s="67">
        <f aca="true" t="shared" si="3" ref="H36:J37">H37</f>
        <v>100000</v>
      </c>
      <c r="I36" s="67">
        <f t="shared" si="3"/>
        <v>100000</v>
      </c>
      <c r="J36" s="67">
        <f t="shared" si="3"/>
        <v>100000</v>
      </c>
    </row>
    <row r="37" spans="1:10" ht="16.5" customHeight="1">
      <c r="A37" s="25" t="s">
        <v>63</v>
      </c>
      <c r="B37" s="28"/>
      <c r="C37" s="31">
        <v>1</v>
      </c>
      <c r="D37" s="31">
        <v>11</v>
      </c>
      <c r="E37" s="27" t="s">
        <v>91</v>
      </c>
      <c r="F37" s="55"/>
      <c r="G37" s="59"/>
      <c r="H37" s="34">
        <f t="shared" si="3"/>
        <v>100000</v>
      </c>
      <c r="I37" s="34">
        <f t="shared" si="3"/>
        <v>100000</v>
      </c>
      <c r="J37" s="34">
        <f t="shared" si="3"/>
        <v>100000</v>
      </c>
    </row>
    <row r="38" spans="1:10" ht="31.5" customHeight="1">
      <c r="A38" s="25" t="s">
        <v>64</v>
      </c>
      <c r="B38" s="28"/>
      <c r="C38" s="31">
        <v>1</v>
      </c>
      <c r="D38" s="31">
        <v>11</v>
      </c>
      <c r="E38" s="27" t="s">
        <v>92</v>
      </c>
      <c r="F38" s="55"/>
      <c r="G38" s="59"/>
      <c r="H38" s="34">
        <v>100000</v>
      </c>
      <c r="I38" s="34">
        <v>100000</v>
      </c>
      <c r="J38" s="34">
        <v>100000</v>
      </c>
    </row>
    <row r="39" spans="1:10" ht="18.75" customHeight="1">
      <c r="A39" s="25" t="s">
        <v>65</v>
      </c>
      <c r="B39" s="28"/>
      <c r="C39" s="31">
        <v>1</v>
      </c>
      <c r="D39" s="31">
        <v>11</v>
      </c>
      <c r="E39" s="27" t="s">
        <v>93</v>
      </c>
      <c r="F39" s="55">
        <v>800</v>
      </c>
      <c r="G39" s="59"/>
      <c r="H39" s="34">
        <v>100000</v>
      </c>
      <c r="I39" s="34">
        <v>100000</v>
      </c>
      <c r="J39" s="34">
        <v>100000</v>
      </c>
    </row>
    <row r="40" spans="1:10" ht="15.75" customHeight="1">
      <c r="A40" s="26" t="s">
        <v>38</v>
      </c>
      <c r="B40" s="28"/>
      <c r="C40" s="31">
        <v>1</v>
      </c>
      <c r="D40" s="31">
        <v>13</v>
      </c>
      <c r="E40" s="27"/>
      <c r="F40" s="55"/>
      <c r="G40" s="56"/>
      <c r="H40" s="67">
        <f>H41++H56</f>
        <v>3700000</v>
      </c>
      <c r="I40" s="67">
        <f>I41++I56</f>
        <v>3700000</v>
      </c>
      <c r="J40" s="67">
        <f>J41++J56</f>
        <v>3700000</v>
      </c>
    </row>
    <row r="41" spans="1:10" ht="41.25" customHeight="1">
      <c r="A41" s="22" t="s">
        <v>192</v>
      </c>
      <c r="B41" s="28"/>
      <c r="C41" s="31">
        <v>1</v>
      </c>
      <c r="D41" s="31">
        <v>13</v>
      </c>
      <c r="E41" s="27" t="s">
        <v>74</v>
      </c>
      <c r="F41" s="55"/>
      <c r="G41" s="56"/>
      <c r="H41" s="73">
        <f>SUM(H42+H45+H49)</f>
        <v>3500000</v>
      </c>
      <c r="I41" s="73">
        <f>SUM(I42+I45+I49)</f>
        <v>3500000</v>
      </c>
      <c r="J41" s="73">
        <f>SUM(J42+J45+J49)</f>
        <v>3500000</v>
      </c>
    </row>
    <row r="42" spans="1:10" ht="41.25" customHeight="1">
      <c r="A42" s="22" t="s">
        <v>195</v>
      </c>
      <c r="B42" s="28"/>
      <c r="C42" s="31">
        <v>1</v>
      </c>
      <c r="D42" s="31">
        <v>13</v>
      </c>
      <c r="E42" s="27" t="s">
        <v>168</v>
      </c>
      <c r="F42" s="55"/>
      <c r="G42" s="56"/>
      <c r="H42" s="58">
        <f>H43</f>
        <v>380000</v>
      </c>
      <c r="I42" s="58">
        <f>I43</f>
        <v>380000</v>
      </c>
      <c r="J42" s="58">
        <f>J43</f>
        <v>380000</v>
      </c>
    </row>
    <row r="43" spans="1:10" ht="58.5" customHeight="1">
      <c r="A43" s="22" t="s">
        <v>169</v>
      </c>
      <c r="B43" s="28"/>
      <c r="C43" s="31">
        <v>1</v>
      </c>
      <c r="D43" s="31">
        <v>13</v>
      </c>
      <c r="E43" s="27" t="s">
        <v>189</v>
      </c>
      <c r="F43" s="55"/>
      <c r="G43" s="56"/>
      <c r="H43" s="58">
        <f>SUM(H44)</f>
        <v>380000</v>
      </c>
      <c r="I43" s="58">
        <f>SUM(I44)</f>
        <v>380000</v>
      </c>
      <c r="J43" s="58">
        <f>SUM(J44)</f>
        <v>380000</v>
      </c>
    </row>
    <row r="44" spans="1:10" ht="54" customHeight="1">
      <c r="A44" s="22" t="s">
        <v>171</v>
      </c>
      <c r="B44" s="28"/>
      <c r="C44" s="31">
        <v>1</v>
      </c>
      <c r="D44" s="31">
        <v>13</v>
      </c>
      <c r="E44" s="27" t="s">
        <v>170</v>
      </c>
      <c r="F44" s="55">
        <v>200</v>
      </c>
      <c r="G44" s="56"/>
      <c r="H44" s="58">
        <v>380000</v>
      </c>
      <c r="I44" s="58">
        <v>380000</v>
      </c>
      <c r="J44" s="58">
        <v>380000</v>
      </c>
    </row>
    <row r="45" spans="1:10" ht="27.75" customHeight="1">
      <c r="A45" s="22" t="s">
        <v>194</v>
      </c>
      <c r="B45" s="28"/>
      <c r="C45" s="31">
        <v>1</v>
      </c>
      <c r="D45" s="31">
        <v>13</v>
      </c>
      <c r="E45" s="27" t="s">
        <v>75</v>
      </c>
      <c r="F45" s="55"/>
      <c r="G45" s="56"/>
      <c r="H45" s="67">
        <f>SUM(H46+H51+H54+H55)</f>
        <v>3120000</v>
      </c>
      <c r="I45" s="67">
        <f>SUM(I46+I51+I54)</f>
        <v>3120000</v>
      </c>
      <c r="J45" s="67">
        <f>SUM(J46+J51+J54)</f>
        <v>3120000</v>
      </c>
    </row>
    <row r="46" spans="1:10" ht="18" customHeight="1">
      <c r="A46" s="22" t="s">
        <v>124</v>
      </c>
      <c r="B46" s="28"/>
      <c r="C46" s="31">
        <v>1</v>
      </c>
      <c r="D46" s="31">
        <v>13</v>
      </c>
      <c r="E46" s="27" t="s">
        <v>94</v>
      </c>
      <c r="F46" s="55"/>
      <c r="G46" s="56"/>
      <c r="H46" s="67">
        <f>H47+H49</f>
        <v>300000</v>
      </c>
      <c r="I46" s="67">
        <f>I47+I49</f>
        <v>300000</v>
      </c>
      <c r="J46" s="67">
        <f>J47+J49</f>
        <v>300000</v>
      </c>
    </row>
    <row r="47" spans="1:10" ht="16.5" customHeight="1">
      <c r="A47" s="22" t="s">
        <v>125</v>
      </c>
      <c r="B47" s="28"/>
      <c r="C47" s="31">
        <v>1</v>
      </c>
      <c r="D47" s="31">
        <v>13</v>
      </c>
      <c r="E47" s="27" t="s">
        <v>126</v>
      </c>
      <c r="F47" s="55"/>
      <c r="G47" s="56"/>
      <c r="H47" s="58">
        <v>300000</v>
      </c>
      <c r="I47" s="58">
        <v>300000</v>
      </c>
      <c r="J47" s="58">
        <v>300000</v>
      </c>
    </row>
    <row r="48" spans="1:10" ht="27.75" customHeight="1">
      <c r="A48" s="22" t="s">
        <v>58</v>
      </c>
      <c r="B48" s="28"/>
      <c r="C48" s="31">
        <v>1</v>
      </c>
      <c r="D48" s="31">
        <v>13</v>
      </c>
      <c r="E48" s="27" t="s">
        <v>126</v>
      </c>
      <c r="F48" s="55">
        <v>200</v>
      </c>
      <c r="G48" s="56"/>
      <c r="H48" s="58">
        <v>300000</v>
      </c>
      <c r="I48" s="58">
        <v>300000</v>
      </c>
      <c r="J48" s="58">
        <v>300000</v>
      </c>
    </row>
    <row r="49" spans="1:10" ht="30" customHeight="1">
      <c r="A49" s="22" t="s">
        <v>127</v>
      </c>
      <c r="B49" s="28"/>
      <c r="C49" s="31">
        <v>1</v>
      </c>
      <c r="D49" s="31">
        <v>13</v>
      </c>
      <c r="E49" s="27" t="s">
        <v>128</v>
      </c>
      <c r="F49" s="55"/>
      <c r="G49" s="56"/>
      <c r="H49" s="67">
        <v>0</v>
      </c>
      <c r="I49" s="67">
        <v>0</v>
      </c>
      <c r="J49" s="67">
        <v>0</v>
      </c>
    </row>
    <row r="50" spans="1:10" ht="26.25" customHeight="1">
      <c r="A50" s="22" t="s">
        <v>58</v>
      </c>
      <c r="B50" s="28"/>
      <c r="C50" s="31">
        <v>1</v>
      </c>
      <c r="D50" s="31">
        <v>13</v>
      </c>
      <c r="E50" s="27" t="s">
        <v>128</v>
      </c>
      <c r="F50" s="55">
        <v>200</v>
      </c>
      <c r="G50" s="56"/>
      <c r="H50" s="58">
        <v>0</v>
      </c>
      <c r="I50" s="58">
        <v>0</v>
      </c>
      <c r="J50" s="58">
        <v>0</v>
      </c>
    </row>
    <row r="51" spans="1:10" ht="45.75" customHeight="1">
      <c r="A51" s="22" t="s">
        <v>95</v>
      </c>
      <c r="B51" s="28"/>
      <c r="C51" s="31">
        <v>1</v>
      </c>
      <c r="D51" s="31">
        <v>13</v>
      </c>
      <c r="E51" s="27" t="s">
        <v>96</v>
      </c>
      <c r="F51" s="55"/>
      <c r="G51" s="56"/>
      <c r="H51" s="67">
        <f>H52</f>
        <v>900000</v>
      </c>
      <c r="I51" s="67">
        <f>I52</f>
        <v>900000</v>
      </c>
      <c r="J51" s="67">
        <f>J52</f>
        <v>900000</v>
      </c>
    </row>
    <row r="52" spans="1:10" ht="43.5" customHeight="1">
      <c r="A52" s="22" t="s">
        <v>129</v>
      </c>
      <c r="B52" s="28"/>
      <c r="C52" s="31">
        <v>1</v>
      </c>
      <c r="D52" s="31">
        <v>13</v>
      </c>
      <c r="E52" s="27" t="s">
        <v>97</v>
      </c>
      <c r="F52" s="55"/>
      <c r="G52" s="56"/>
      <c r="H52" s="58">
        <v>900000</v>
      </c>
      <c r="I52" s="58">
        <v>900000</v>
      </c>
      <c r="J52" s="58">
        <v>900000</v>
      </c>
    </row>
    <row r="53" spans="1:10" ht="33" customHeight="1">
      <c r="A53" s="22" t="s">
        <v>58</v>
      </c>
      <c r="B53" s="28"/>
      <c r="C53" s="31">
        <v>1</v>
      </c>
      <c r="D53" s="31">
        <v>13</v>
      </c>
      <c r="E53" s="27" t="s">
        <v>97</v>
      </c>
      <c r="F53" s="55">
        <v>200</v>
      </c>
      <c r="G53" s="56"/>
      <c r="H53" s="58">
        <v>900000</v>
      </c>
      <c r="I53" s="58">
        <v>900000</v>
      </c>
      <c r="J53" s="58">
        <v>900000</v>
      </c>
    </row>
    <row r="54" spans="1:10" ht="33" customHeight="1">
      <c r="A54" s="22" t="s">
        <v>58</v>
      </c>
      <c r="B54" s="28"/>
      <c r="C54" s="31">
        <v>1</v>
      </c>
      <c r="D54" s="31">
        <v>13</v>
      </c>
      <c r="E54" s="27" t="s">
        <v>172</v>
      </c>
      <c r="F54" s="55">
        <v>200</v>
      </c>
      <c r="G54" s="56"/>
      <c r="H54" s="58">
        <v>1420000</v>
      </c>
      <c r="I54" s="58">
        <v>1920000</v>
      </c>
      <c r="J54" s="58">
        <v>1920000</v>
      </c>
    </row>
    <row r="55" spans="1:10" ht="33" customHeight="1">
      <c r="A55" s="22" t="s">
        <v>58</v>
      </c>
      <c r="B55" s="28"/>
      <c r="C55" s="31">
        <v>1</v>
      </c>
      <c r="D55" s="31">
        <v>13</v>
      </c>
      <c r="E55" s="27" t="s">
        <v>211</v>
      </c>
      <c r="F55" s="55">
        <v>200</v>
      </c>
      <c r="G55" s="56"/>
      <c r="H55" s="58">
        <v>500000</v>
      </c>
      <c r="I55" s="58"/>
      <c r="J55" s="58"/>
    </row>
    <row r="56" spans="1:10" ht="42" customHeight="1">
      <c r="A56" s="22" t="s">
        <v>196</v>
      </c>
      <c r="B56" s="28"/>
      <c r="C56" s="31">
        <v>1</v>
      </c>
      <c r="D56" s="31">
        <v>13</v>
      </c>
      <c r="E56" s="27" t="s">
        <v>130</v>
      </c>
      <c r="F56" s="55"/>
      <c r="G56" s="56"/>
      <c r="H56" s="67">
        <f aca="true" t="shared" si="4" ref="H56:J57">H57</f>
        <v>200000</v>
      </c>
      <c r="I56" s="67">
        <f t="shared" si="4"/>
        <v>200000</v>
      </c>
      <c r="J56" s="67">
        <f t="shared" si="4"/>
        <v>200000</v>
      </c>
    </row>
    <row r="57" spans="1:10" ht="31.5" customHeight="1">
      <c r="A57" s="22" t="s">
        <v>131</v>
      </c>
      <c r="B57" s="28"/>
      <c r="C57" s="31">
        <v>1</v>
      </c>
      <c r="D57" s="31">
        <v>13</v>
      </c>
      <c r="E57" s="27" t="s">
        <v>132</v>
      </c>
      <c r="F57" s="55"/>
      <c r="G57" s="56"/>
      <c r="H57" s="58">
        <f t="shared" si="4"/>
        <v>200000</v>
      </c>
      <c r="I57" s="58">
        <f t="shared" si="4"/>
        <v>200000</v>
      </c>
      <c r="J57" s="58">
        <f t="shared" si="4"/>
        <v>200000</v>
      </c>
    </row>
    <row r="58" spans="1:10" ht="31.5" customHeight="1">
      <c r="A58" s="22" t="s">
        <v>133</v>
      </c>
      <c r="B58" s="28"/>
      <c r="C58" s="31">
        <v>1</v>
      </c>
      <c r="D58" s="31">
        <v>13</v>
      </c>
      <c r="E58" s="27" t="s">
        <v>188</v>
      </c>
      <c r="F58" s="55"/>
      <c r="G58" s="56"/>
      <c r="H58" s="58">
        <v>200000</v>
      </c>
      <c r="I58" s="58">
        <v>200000</v>
      </c>
      <c r="J58" s="58">
        <v>200000</v>
      </c>
    </row>
    <row r="59" spans="1:10" ht="31.5" customHeight="1">
      <c r="A59" s="22" t="s">
        <v>58</v>
      </c>
      <c r="B59" s="28"/>
      <c r="C59" s="31">
        <v>1</v>
      </c>
      <c r="D59" s="31">
        <v>13</v>
      </c>
      <c r="E59" s="27" t="s">
        <v>134</v>
      </c>
      <c r="F59" s="55">
        <v>200</v>
      </c>
      <c r="G59" s="56"/>
      <c r="H59" s="58">
        <v>200000</v>
      </c>
      <c r="I59" s="58">
        <v>200000</v>
      </c>
      <c r="J59" s="58">
        <v>200000</v>
      </c>
    </row>
    <row r="60" spans="1:10" ht="15" customHeight="1">
      <c r="A60" s="24" t="s">
        <v>6</v>
      </c>
      <c r="B60" s="28"/>
      <c r="C60" s="31">
        <v>2</v>
      </c>
      <c r="D60" s="31"/>
      <c r="E60" s="27"/>
      <c r="F60" s="55"/>
      <c r="G60" s="59"/>
      <c r="H60" s="67">
        <f>H65+H66</f>
        <v>326300</v>
      </c>
      <c r="I60" s="67">
        <f>I65+I66</f>
        <v>370700</v>
      </c>
      <c r="J60" s="67">
        <f>J65+J66</f>
        <v>397100</v>
      </c>
    </row>
    <row r="61" spans="1:10" ht="15" customHeight="1">
      <c r="A61" s="22" t="s">
        <v>48</v>
      </c>
      <c r="B61" s="28"/>
      <c r="C61" s="31">
        <v>2</v>
      </c>
      <c r="D61" s="31">
        <v>3</v>
      </c>
      <c r="E61" s="27"/>
      <c r="F61" s="55"/>
      <c r="G61" s="59"/>
      <c r="H61" s="34">
        <f>H65+H66</f>
        <v>326300</v>
      </c>
      <c r="I61" s="34">
        <f>I65+I66</f>
        <v>370700</v>
      </c>
      <c r="J61" s="34">
        <f>J65+J66</f>
        <v>397100</v>
      </c>
    </row>
    <row r="62" spans="1:10" ht="15" customHeight="1">
      <c r="A62" s="22" t="s">
        <v>66</v>
      </c>
      <c r="B62" s="28"/>
      <c r="C62" s="31">
        <v>2</v>
      </c>
      <c r="D62" s="31">
        <v>3</v>
      </c>
      <c r="E62" s="27" t="s">
        <v>91</v>
      </c>
      <c r="F62" s="55"/>
      <c r="G62" s="59"/>
      <c r="H62" s="34">
        <f>H63</f>
        <v>302400</v>
      </c>
      <c r="I62" s="34">
        <f>I63</f>
        <v>288800</v>
      </c>
      <c r="J62" s="34">
        <f>J63</f>
        <v>397100</v>
      </c>
    </row>
    <row r="63" spans="1:10" ht="38.25" customHeight="1">
      <c r="A63" s="22" t="s">
        <v>64</v>
      </c>
      <c r="B63" s="28"/>
      <c r="C63" s="31">
        <v>2</v>
      </c>
      <c r="D63" s="31">
        <v>3</v>
      </c>
      <c r="E63" s="27" t="s">
        <v>92</v>
      </c>
      <c r="F63" s="55"/>
      <c r="G63" s="59"/>
      <c r="H63" s="34">
        <f>H64</f>
        <v>302400</v>
      </c>
      <c r="I63" s="34">
        <v>288800</v>
      </c>
      <c r="J63" s="34">
        <f>J64</f>
        <v>397100</v>
      </c>
    </row>
    <row r="64" spans="1:10" ht="51">
      <c r="A64" s="22" t="s">
        <v>62</v>
      </c>
      <c r="B64" s="28"/>
      <c r="C64" s="31">
        <v>2</v>
      </c>
      <c r="D64" s="31">
        <v>3</v>
      </c>
      <c r="E64" s="27" t="s">
        <v>98</v>
      </c>
      <c r="F64" s="55"/>
      <c r="G64" s="56"/>
      <c r="H64" s="58">
        <f>SUM(H65)</f>
        <v>302400</v>
      </c>
      <c r="I64" s="58">
        <f>SUM(I65+I66)</f>
        <v>370700</v>
      </c>
      <c r="J64" s="58">
        <f>SUM(J65+J66)</f>
        <v>397100</v>
      </c>
    </row>
    <row r="65" spans="1:10" ht="51">
      <c r="A65" s="22" t="s">
        <v>60</v>
      </c>
      <c r="B65" s="28"/>
      <c r="C65" s="31">
        <v>2</v>
      </c>
      <c r="D65" s="31">
        <v>3</v>
      </c>
      <c r="E65" s="27" t="s">
        <v>98</v>
      </c>
      <c r="F65" s="55">
        <v>100</v>
      </c>
      <c r="G65" s="56"/>
      <c r="H65" s="58">
        <v>302400</v>
      </c>
      <c r="I65" s="58">
        <v>346800</v>
      </c>
      <c r="J65" s="58">
        <v>373200</v>
      </c>
    </row>
    <row r="66" spans="1:10" ht="36.75" customHeight="1">
      <c r="A66" s="22" t="s">
        <v>58</v>
      </c>
      <c r="B66" s="28"/>
      <c r="C66" s="31">
        <v>2</v>
      </c>
      <c r="D66" s="31">
        <v>3</v>
      </c>
      <c r="E66" s="27" t="s">
        <v>98</v>
      </c>
      <c r="F66" s="55">
        <v>200</v>
      </c>
      <c r="G66" s="56"/>
      <c r="H66" s="58">
        <v>23900</v>
      </c>
      <c r="I66" s="58">
        <v>23900</v>
      </c>
      <c r="J66" s="58">
        <v>23900</v>
      </c>
    </row>
    <row r="67" spans="1:10" s="54" customFormat="1" ht="39" customHeight="1">
      <c r="A67" s="22" t="s">
        <v>195</v>
      </c>
      <c r="B67" s="32"/>
      <c r="C67" s="61">
        <v>3</v>
      </c>
      <c r="D67" s="61">
        <v>10</v>
      </c>
      <c r="E67" s="62" t="s">
        <v>173</v>
      </c>
      <c r="F67" s="63"/>
      <c r="G67" s="64"/>
      <c r="H67" s="71">
        <f>SUM(H69)</f>
        <v>500000</v>
      </c>
      <c r="I67" s="71">
        <f>SUM(I69)</f>
        <v>500000</v>
      </c>
      <c r="J67" s="71">
        <f>SUM(J69)</f>
        <v>500000</v>
      </c>
    </row>
    <row r="68" spans="1:10" s="54" customFormat="1" ht="31.5" customHeight="1">
      <c r="A68" s="22" t="s">
        <v>174</v>
      </c>
      <c r="B68" s="32"/>
      <c r="C68" s="61">
        <v>3</v>
      </c>
      <c r="D68" s="61">
        <v>10</v>
      </c>
      <c r="E68" s="62" t="s">
        <v>175</v>
      </c>
      <c r="F68" s="63"/>
      <c r="G68" s="64"/>
      <c r="H68" s="69">
        <v>500000</v>
      </c>
      <c r="I68" s="69">
        <v>500000</v>
      </c>
      <c r="J68" s="69">
        <v>500000</v>
      </c>
    </row>
    <row r="69" spans="1:10" ht="28.5" customHeight="1">
      <c r="A69" s="22" t="s">
        <v>176</v>
      </c>
      <c r="B69" s="32"/>
      <c r="C69" s="61">
        <v>3</v>
      </c>
      <c r="D69" s="61">
        <v>10</v>
      </c>
      <c r="E69" s="62" t="s">
        <v>177</v>
      </c>
      <c r="F69" s="63"/>
      <c r="G69" s="64"/>
      <c r="H69" s="69">
        <f>SUM(H70)</f>
        <v>500000</v>
      </c>
      <c r="I69" s="69">
        <f>SUM(I70)</f>
        <v>500000</v>
      </c>
      <c r="J69" s="69">
        <f>SUM(J70)</f>
        <v>500000</v>
      </c>
    </row>
    <row r="70" spans="1:10" ht="25.5" customHeight="1">
      <c r="A70" s="22" t="s">
        <v>58</v>
      </c>
      <c r="B70" s="32"/>
      <c r="C70" s="61">
        <v>3</v>
      </c>
      <c r="D70" s="61">
        <v>10</v>
      </c>
      <c r="E70" s="62" t="s">
        <v>177</v>
      </c>
      <c r="F70" s="63">
        <v>200</v>
      </c>
      <c r="G70" s="65"/>
      <c r="H70" s="66">
        <v>500000</v>
      </c>
      <c r="I70" s="66">
        <v>500000</v>
      </c>
      <c r="J70" s="66">
        <v>500000</v>
      </c>
    </row>
    <row r="71" spans="1:10" ht="14.25" customHeight="1">
      <c r="A71" s="24" t="s">
        <v>70</v>
      </c>
      <c r="B71" s="28"/>
      <c r="C71" s="31">
        <v>4</v>
      </c>
      <c r="D71" s="31"/>
      <c r="E71" s="27"/>
      <c r="F71" s="55"/>
      <c r="G71" s="56"/>
      <c r="H71" s="67">
        <f>H72+H77</f>
        <v>1288900</v>
      </c>
      <c r="I71" s="67">
        <f>I72+I77</f>
        <v>500000</v>
      </c>
      <c r="J71" s="67">
        <f>J72+J77</f>
        <v>500000</v>
      </c>
    </row>
    <row r="72" spans="1:10" ht="12.75">
      <c r="A72" s="22" t="s">
        <v>71</v>
      </c>
      <c r="B72" s="30"/>
      <c r="C72" s="31">
        <v>4</v>
      </c>
      <c r="D72" s="31">
        <v>9</v>
      </c>
      <c r="E72" s="27"/>
      <c r="F72" s="55"/>
      <c r="G72" s="56"/>
      <c r="H72" s="67">
        <f aca="true" t="shared" si="5" ref="H72:J73">H73</f>
        <v>779100</v>
      </c>
      <c r="I72" s="67">
        <f t="shared" si="5"/>
        <v>0</v>
      </c>
      <c r="J72" s="67">
        <f t="shared" si="5"/>
        <v>0</v>
      </c>
    </row>
    <row r="73" spans="1:10" ht="17.25" customHeight="1">
      <c r="A73" s="22" t="s">
        <v>63</v>
      </c>
      <c r="B73" s="28"/>
      <c r="C73" s="31">
        <v>4</v>
      </c>
      <c r="D73" s="31">
        <v>9</v>
      </c>
      <c r="E73" s="27" t="s">
        <v>91</v>
      </c>
      <c r="F73" s="55"/>
      <c r="G73" s="56"/>
      <c r="H73" s="58">
        <f t="shared" si="5"/>
        <v>779100</v>
      </c>
      <c r="I73" s="58">
        <f t="shared" si="5"/>
        <v>0</v>
      </c>
      <c r="J73" s="58">
        <f t="shared" si="5"/>
        <v>0</v>
      </c>
    </row>
    <row r="74" spans="1:10" ht="30" customHeight="1">
      <c r="A74" s="25" t="s">
        <v>64</v>
      </c>
      <c r="B74" s="28"/>
      <c r="C74" s="31">
        <v>4</v>
      </c>
      <c r="D74" s="31">
        <v>9</v>
      </c>
      <c r="E74" s="27" t="s">
        <v>92</v>
      </c>
      <c r="F74" s="55"/>
      <c r="G74" s="56"/>
      <c r="H74" s="58">
        <v>779100</v>
      </c>
      <c r="I74" s="58">
        <v>0</v>
      </c>
      <c r="J74" s="58">
        <v>0</v>
      </c>
    </row>
    <row r="75" spans="1:10" ht="30" customHeight="1">
      <c r="A75" s="25" t="s">
        <v>99</v>
      </c>
      <c r="B75" s="28"/>
      <c r="C75" s="31">
        <v>4</v>
      </c>
      <c r="D75" s="31">
        <v>9</v>
      </c>
      <c r="E75" s="27" t="s">
        <v>100</v>
      </c>
      <c r="F75" s="55"/>
      <c r="G75" s="56"/>
      <c r="H75" s="58">
        <v>779100</v>
      </c>
      <c r="I75" s="58">
        <v>0</v>
      </c>
      <c r="J75" s="58">
        <v>0</v>
      </c>
    </row>
    <row r="76" spans="1:10" ht="48.75" customHeight="1">
      <c r="A76" s="25" t="s">
        <v>59</v>
      </c>
      <c r="B76" s="28"/>
      <c r="C76" s="31">
        <v>4</v>
      </c>
      <c r="D76" s="31">
        <v>9</v>
      </c>
      <c r="E76" s="27" t="s">
        <v>100</v>
      </c>
      <c r="F76" s="55">
        <v>200</v>
      </c>
      <c r="G76" s="56"/>
      <c r="H76" s="58">
        <v>779100</v>
      </c>
      <c r="I76" s="58">
        <v>0</v>
      </c>
      <c r="J76" s="58">
        <v>0</v>
      </c>
    </row>
    <row r="77" spans="1:10" ht="22.5" customHeight="1">
      <c r="A77" s="33" t="s">
        <v>72</v>
      </c>
      <c r="B77" s="28"/>
      <c r="C77" s="31">
        <v>4</v>
      </c>
      <c r="D77" s="31">
        <v>12</v>
      </c>
      <c r="E77" s="27"/>
      <c r="F77" s="55"/>
      <c r="G77" s="56"/>
      <c r="H77" s="67">
        <f aca="true" t="shared" si="6" ref="H77:J79">H78</f>
        <v>509800</v>
      </c>
      <c r="I77" s="67">
        <f t="shared" si="6"/>
        <v>500000</v>
      </c>
      <c r="J77" s="67">
        <f t="shared" si="6"/>
        <v>500000</v>
      </c>
    </row>
    <row r="78" spans="1:10" ht="39" customHeight="1">
      <c r="A78" s="25" t="s">
        <v>192</v>
      </c>
      <c r="B78" s="28"/>
      <c r="C78" s="31">
        <v>4</v>
      </c>
      <c r="D78" s="31">
        <v>12</v>
      </c>
      <c r="E78" s="27" t="s">
        <v>123</v>
      </c>
      <c r="F78" s="55"/>
      <c r="G78" s="56"/>
      <c r="H78" s="58">
        <f t="shared" si="6"/>
        <v>509800</v>
      </c>
      <c r="I78" s="58">
        <f t="shared" si="6"/>
        <v>500000</v>
      </c>
      <c r="J78" s="58">
        <f t="shared" si="6"/>
        <v>500000</v>
      </c>
    </row>
    <row r="79" spans="1:10" ht="29.25" customHeight="1">
      <c r="A79" s="25" t="s">
        <v>197</v>
      </c>
      <c r="B79" s="28"/>
      <c r="C79" s="31">
        <v>4</v>
      </c>
      <c r="D79" s="31">
        <v>12</v>
      </c>
      <c r="E79" s="27" t="s">
        <v>75</v>
      </c>
      <c r="F79" s="55"/>
      <c r="G79" s="56"/>
      <c r="H79" s="58">
        <f t="shared" si="6"/>
        <v>509800</v>
      </c>
      <c r="I79" s="58">
        <f t="shared" si="6"/>
        <v>500000</v>
      </c>
      <c r="J79" s="58">
        <f t="shared" si="6"/>
        <v>500000</v>
      </c>
    </row>
    <row r="80" spans="1:10" ht="30" customHeight="1">
      <c r="A80" s="25" t="s">
        <v>101</v>
      </c>
      <c r="B80" s="28"/>
      <c r="C80" s="31">
        <v>4</v>
      </c>
      <c r="D80" s="31">
        <v>12</v>
      </c>
      <c r="E80" s="27" t="s">
        <v>75</v>
      </c>
      <c r="F80" s="55"/>
      <c r="G80" s="56"/>
      <c r="H80" s="58">
        <f>H82+H83</f>
        <v>509800</v>
      </c>
      <c r="I80" s="58">
        <f>I82+I83</f>
        <v>500000</v>
      </c>
      <c r="J80" s="58">
        <f>J82+J83</f>
        <v>500000</v>
      </c>
    </row>
    <row r="81" spans="1:10" ht="20.25" customHeight="1">
      <c r="A81" s="25" t="s">
        <v>102</v>
      </c>
      <c r="B81" s="28"/>
      <c r="C81" s="31">
        <v>4</v>
      </c>
      <c r="D81" s="31">
        <v>12</v>
      </c>
      <c r="E81" s="27" t="s">
        <v>103</v>
      </c>
      <c r="F81" s="55"/>
      <c r="G81" s="56"/>
      <c r="H81" s="58">
        <v>9800</v>
      </c>
      <c r="I81" s="58">
        <v>0</v>
      </c>
      <c r="J81" s="58">
        <v>0</v>
      </c>
    </row>
    <row r="82" spans="1:10" ht="20.25" customHeight="1">
      <c r="A82" s="25" t="s">
        <v>104</v>
      </c>
      <c r="B82" s="28"/>
      <c r="C82" s="31">
        <v>4</v>
      </c>
      <c r="D82" s="31">
        <v>12</v>
      </c>
      <c r="E82" s="27" t="s">
        <v>103</v>
      </c>
      <c r="F82" s="55">
        <v>500</v>
      </c>
      <c r="G82" s="56"/>
      <c r="H82" s="58">
        <v>9800</v>
      </c>
      <c r="I82" s="58">
        <v>0</v>
      </c>
      <c r="J82" s="58">
        <v>0</v>
      </c>
    </row>
    <row r="83" spans="1:10" ht="24.75" customHeight="1">
      <c r="A83" s="25" t="s">
        <v>181</v>
      </c>
      <c r="B83" s="28"/>
      <c r="C83" s="31">
        <v>4</v>
      </c>
      <c r="D83" s="31">
        <v>12</v>
      </c>
      <c r="E83" s="27" t="s">
        <v>182</v>
      </c>
      <c r="F83" s="55">
        <v>500</v>
      </c>
      <c r="G83" s="56"/>
      <c r="H83" s="58">
        <v>500000</v>
      </c>
      <c r="I83" s="58">
        <v>500000</v>
      </c>
      <c r="J83" s="58">
        <v>500000</v>
      </c>
    </row>
    <row r="84" spans="1:10" ht="15.75" customHeight="1">
      <c r="A84" s="26" t="s">
        <v>4</v>
      </c>
      <c r="B84" s="28"/>
      <c r="C84" s="31">
        <v>5</v>
      </c>
      <c r="D84" s="31"/>
      <c r="E84" s="27"/>
      <c r="F84" s="55"/>
      <c r="G84" s="56"/>
      <c r="H84" s="67">
        <f>H85</f>
        <v>23241018</v>
      </c>
      <c r="I84" s="67">
        <f>I85</f>
        <v>14817064</v>
      </c>
      <c r="J84" s="67">
        <f>J85</f>
        <v>13882064</v>
      </c>
    </row>
    <row r="85" spans="1:10" ht="14.25" customHeight="1">
      <c r="A85" s="26" t="s">
        <v>15</v>
      </c>
      <c r="B85" s="28"/>
      <c r="C85" s="31">
        <v>5</v>
      </c>
      <c r="D85" s="31">
        <v>3</v>
      </c>
      <c r="E85" s="27"/>
      <c r="F85" s="55"/>
      <c r="G85" s="59"/>
      <c r="H85" s="67">
        <f>H86+H104+H108</f>
        <v>23241018</v>
      </c>
      <c r="I85" s="67">
        <f>I86+I104+I108</f>
        <v>14817064</v>
      </c>
      <c r="J85" s="67">
        <f>J86+J104+J108</f>
        <v>13882064</v>
      </c>
    </row>
    <row r="86" spans="1:10" ht="39" customHeight="1">
      <c r="A86" s="25" t="s">
        <v>198</v>
      </c>
      <c r="B86" s="28"/>
      <c r="C86" s="31">
        <v>5</v>
      </c>
      <c r="D86" s="31">
        <v>3</v>
      </c>
      <c r="E86" s="27" t="s">
        <v>74</v>
      </c>
      <c r="F86" s="55"/>
      <c r="G86" s="59"/>
      <c r="H86" s="34">
        <f>H90+H93+H96+H99+H103+H101</f>
        <v>20241018</v>
      </c>
      <c r="I86" s="34">
        <f>I90+I93+I96+I99+I103+I101</f>
        <v>11617064</v>
      </c>
      <c r="J86" s="34">
        <f>J90+J93+J96+J99+J103+J101</f>
        <v>10682064</v>
      </c>
    </row>
    <row r="87" spans="1:10" ht="27.75" customHeight="1">
      <c r="A87" s="25" t="s">
        <v>199</v>
      </c>
      <c r="B87" s="28"/>
      <c r="C87" s="31">
        <v>5</v>
      </c>
      <c r="D87" s="31">
        <v>3</v>
      </c>
      <c r="E87" s="27" t="s">
        <v>155</v>
      </c>
      <c r="F87" s="55"/>
      <c r="G87" s="59"/>
      <c r="H87" s="34">
        <f>SUM(H88+H91+H94+H97+H100)</f>
        <v>20241018</v>
      </c>
      <c r="I87" s="34">
        <f>SUM(I88+I91+I94+I97+I100)</f>
        <v>11617084</v>
      </c>
      <c r="J87" s="34">
        <f>SUM(J88+J91+J94+J97+J100)</f>
        <v>10681904</v>
      </c>
    </row>
    <row r="88" spans="1:10" ht="27" customHeight="1">
      <c r="A88" s="25" t="s">
        <v>105</v>
      </c>
      <c r="B88" s="28"/>
      <c r="C88" s="31">
        <v>5</v>
      </c>
      <c r="D88" s="31">
        <v>3</v>
      </c>
      <c r="E88" s="27" t="s">
        <v>106</v>
      </c>
      <c r="F88" s="55"/>
      <c r="G88" s="59"/>
      <c r="H88" s="67">
        <f>H89</f>
        <v>1300000</v>
      </c>
      <c r="I88" s="67">
        <f>I89</f>
        <v>1300000</v>
      </c>
      <c r="J88" s="67">
        <f>J89</f>
        <v>1300000</v>
      </c>
    </row>
    <row r="89" spans="1:10" ht="31.5" customHeight="1">
      <c r="A89" s="25" t="s">
        <v>152</v>
      </c>
      <c r="B89" s="28"/>
      <c r="C89" s="31">
        <v>5</v>
      </c>
      <c r="D89" s="31">
        <v>3</v>
      </c>
      <c r="E89" s="27" t="s">
        <v>135</v>
      </c>
      <c r="F89" s="55"/>
      <c r="G89" s="56" t="e">
        <f>SUM(#REF!)</f>
        <v>#REF!</v>
      </c>
      <c r="H89" s="58">
        <v>1300000</v>
      </c>
      <c r="I89" s="58">
        <v>1300000</v>
      </c>
      <c r="J89" s="58">
        <v>1300000</v>
      </c>
    </row>
    <row r="90" spans="1:10" ht="25.5" customHeight="1">
      <c r="A90" s="25" t="s">
        <v>59</v>
      </c>
      <c r="B90" s="28"/>
      <c r="C90" s="31">
        <v>5</v>
      </c>
      <c r="D90" s="31">
        <v>3</v>
      </c>
      <c r="E90" s="27" t="s">
        <v>135</v>
      </c>
      <c r="F90" s="55">
        <v>200</v>
      </c>
      <c r="G90" s="56"/>
      <c r="H90" s="58">
        <v>1300000</v>
      </c>
      <c r="I90" s="58">
        <v>1300000</v>
      </c>
      <c r="J90" s="58">
        <v>1300000</v>
      </c>
    </row>
    <row r="91" spans="1:10" ht="26.25" customHeight="1">
      <c r="A91" s="25" t="s">
        <v>107</v>
      </c>
      <c r="B91" s="28"/>
      <c r="C91" s="31">
        <v>5</v>
      </c>
      <c r="D91" s="31">
        <v>3</v>
      </c>
      <c r="E91" s="27" t="s">
        <v>108</v>
      </c>
      <c r="F91" s="55"/>
      <c r="G91" s="59"/>
      <c r="H91" s="67">
        <f>H92</f>
        <v>601277</v>
      </c>
      <c r="I91" s="67">
        <f>I92</f>
        <v>1106384</v>
      </c>
      <c r="J91" s="67">
        <f>J92</f>
        <v>644804</v>
      </c>
    </row>
    <row r="92" spans="1:10" ht="27.75" customHeight="1">
      <c r="A92" s="25" t="s">
        <v>136</v>
      </c>
      <c r="B92" s="28"/>
      <c r="C92" s="31">
        <v>5</v>
      </c>
      <c r="D92" s="31">
        <v>3</v>
      </c>
      <c r="E92" s="27" t="s">
        <v>137</v>
      </c>
      <c r="F92" s="55"/>
      <c r="G92" s="56"/>
      <c r="H92" s="58">
        <v>601277</v>
      </c>
      <c r="I92" s="58">
        <v>1106384</v>
      </c>
      <c r="J92" s="58">
        <v>644804</v>
      </c>
    </row>
    <row r="93" spans="1:10" ht="35.25" customHeight="1">
      <c r="A93" s="25" t="s">
        <v>59</v>
      </c>
      <c r="B93" s="28"/>
      <c r="C93" s="31">
        <v>5</v>
      </c>
      <c r="D93" s="31">
        <v>3</v>
      </c>
      <c r="E93" s="27" t="s">
        <v>137</v>
      </c>
      <c r="F93" s="55">
        <v>200</v>
      </c>
      <c r="G93" s="56"/>
      <c r="H93" s="58">
        <v>601277</v>
      </c>
      <c r="I93" s="58">
        <v>1106364</v>
      </c>
      <c r="J93" s="58">
        <v>644964</v>
      </c>
    </row>
    <row r="94" spans="1:10" ht="35.25" customHeight="1">
      <c r="A94" s="25" t="s">
        <v>138</v>
      </c>
      <c r="B94" s="28"/>
      <c r="C94" s="31">
        <v>5</v>
      </c>
      <c r="D94" s="31">
        <v>3</v>
      </c>
      <c r="E94" s="27" t="s">
        <v>139</v>
      </c>
      <c r="F94" s="55"/>
      <c r="G94" s="56"/>
      <c r="H94" s="67">
        <f aca="true" t="shared" si="7" ref="H94:J95">H95</f>
        <v>100000</v>
      </c>
      <c r="I94" s="67">
        <f t="shared" si="7"/>
        <v>100000</v>
      </c>
      <c r="J94" s="67">
        <f t="shared" si="7"/>
        <v>100000</v>
      </c>
    </row>
    <row r="95" spans="1:10" ht="35.25" customHeight="1">
      <c r="A95" s="25" t="s">
        <v>140</v>
      </c>
      <c r="B95" s="28"/>
      <c r="C95" s="31">
        <v>5</v>
      </c>
      <c r="D95" s="31">
        <v>3</v>
      </c>
      <c r="E95" s="27" t="s">
        <v>141</v>
      </c>
      <c r="F95" s="55"/>
      <c r="G95" s="56"/>
      <c r="H95" s="58">
        <f t="shared" si="7"/>
        <v>100000</v>
      </c>
      <c r="I95" s="58">
        <f t="shared" si="7"/>
        <v>100000</v>
      </c>
      <c r="J95" s="58">
        <f t="shared" si="7"/>
        <v>100000</v>
      </c>
    </row>
    <row r="96" spans="1:10" ht="35.25" customHeight="1">
      <c r="A96" s="25" t="s">
        <v>59</v>
      </c>
      <c r="B96" s="28"/>
      <c r="C96" s="31">
        <v>5</v>
      </c>
      <c r="D96" s="31">
        <v>3</v>
      </c>
      <c r="E96" s="27" t="s">
        <v>141</v>
      </c>
      <c r="F96" s="55">
        <v>200</v>
      </c>
      <c r="G96" s="56"/>
      <c r="H96" s="58">
        <v>100000</v>
      </c>
      <c r="I96" s="58">
        <v>100000</v>
      </c>
      <c r="J96" s="58">
        <v>100000</v>
      </c>
    </row>
    <row r="97" spans="1:10" ht="35.25" customHeight="1">
      <c r="A97" s="25" t="s">
        <v>142</v>
      </c>
      <c r="B97" s="28"/>
      <c r="C97" s="31">
        <v>5</v>
      </c>
      <c r="D97" s="31">
        <v>3</v>
      </c>
      <c r="E97" s="27" t="s">
        <v>110</v>
      </c>
      <c r="F97" s="55"/>
      <c r="G97" s="56"/>
      <c r="H97" s="67">
        <f aca="true" t="shared" si="8" ref="H97:J98">H98</f>
        <v>3740000</v>
      </c>
      <c r="I97" s="67">
        <f t="shared" si="8"/>
        <v>3740000</v>
      </c>
      <c r="J97" s="67">
        <f t="shared" si="8"/>
        <v>3740000</v>
      </c>
    </row>
    <row r="98" spans="1:10" ht="35.25" customHeight="1">
      <c r="A98" s="25" t="s">
        <v>143</v>
      </c>
      <c r="B98" s="28"/>
      <c r="C98" s="31">
        <v>5</v>
      </c>
      <c r="D98" s="31">
        <v>3</v>
      </c>
      <c r="E98" s="27" t="s">
        <v>144</v>
      </c>
      <c r="F98" s="55"/>
      <c r="G98" s="56"/>
      <c r="H98" s="58">
        <f t="shared" si="8"/>
        <v>3740000</v>
      </c>
      <c r="I98" s="58">
        <f t="shared" si="8"/>
        <v>3740000</v>
      </c>
      <c r="J98" s="58">
        <f t="shared" si="8"/>
        <v>3740000</v>
      </c>
    </row>
    <row r="99" spans="1:10" ht="35.25" customHeight="1">
      <c r="A99" s="25" t="s">
        <v>59</v>
      </c>
      <c r="B99" s="28"/>
      <c r="C99" s="31">
        <v>5</v>
      </c>
      <c r="D99" s="31">
        <v>3</v>
      </c>
      <c r="E99" s="27" t="s">
        <v>144</v>
      </c>
      <c r="F99" s="55">
        <v>200</v>
      </c>
      <c r="G99" s="56"/>
      <c r="H99" s="58">
        <v>3740000</v>
      </c>
      <c r="I99" s="58">
        <v>3740000</v>
      </c>
      <c r="J99" s="58">
        <v>3740000</v>
      </c>
    </row>
    <row r="100" spans="1:10" ht="27.75" customHeight="1">
      <c r="A100" s="25" t="s">
        <v>109</v>
      </c>
      <c r="B100" s="28"/>
      <c r="C100" s="31">
        <v>5</v>
      </c>
      <c r="D100" s="31">
        <v>3</v>
      </c>
      <c r="E100" s="27" t="s">
        <v>145</v>
      </c>
      <c r="F100" s="55"/>
      <c r="G100" s="56"/>
      <c r="H100" s="67">
        <f>SUM(H101+H102)</f>
        <v>14499741</v>
      </c>
      <c r="I100" s="67">
        <f>SUM(I101+I102)</f>
        <v>5370700</v>
      </c>
      <c r="J100" s="67">
        <f>SUM(J101+J102)</f>
        <v>4897100</v>
      </c>
    </row>
    <row r="101" spans="1:10" ht="27.75" customHeight="1">
      <c r="A101" s="25" t="s">
        <v>146</v>
      </c>
      <c r="B101" s="28"/>
      <c r="C101" s="31">
        <v>5</v>
      </c>
      <c r="D101" s="31">
        <v>3</v>
      </c>
      <c r="E101" s="27" t="s">
        <v>190</v>
      </c>
      <c r="F101" s="55"/>
      <c r="G101" s="56"/>
      <c r="H101" s="58">
        <v>0</v>
      </c>
      <c r="I101" s="58">
        <v>0</v>
      </c>
      <c r="J101" s="58">
        <v>0</v>
      </c>
    </row>
    <row r="102" spans="1:10" ht="27" customHeight="1">
      <c r="A102" s="25" t="s">
        <v>146</v>
      </c>
      <c r="B102" s="28"/>
      <c r="C102" s="31">
        <v>5</v>
      </c>
      <c r="D102" s="31">
        <v>3</v>
      </c>
      <c r="E102" s="27" t="s">
        <v>147</v>
      </c>
      <c r="F102" s="55"/>
      <c r="G102" s="56"/>
      <c r="H102" s="58">
        <v>14499741</v>
      </c>
      <c r="I102" s="58">
        <v>5370700</v>
      </c>
      <c r="J102" s="58">
        <v>4897100</v>
      </c>
    </row>
    <row r="103" spans="1:10" ht="30" customHeight="1">
      <c r="A103" s="25" t="s">
        <v>59</v>
      </c>
      <c r="B103" s="28"/>
      <c r="C103" s="31">
        <v>5</v>
      </c>
      <c r="D103" s="31">
        <v>3</v>
      </c>
      <c r="E103" s="27" t="s">
        <v>147</v>
      </c>
      <c r="F103" s="55">
        <v>200</v>
      </c>
      <c r="G103" s="56"/>
      <c r="H103" s="58">
        <v>14499741</v>
      </c>
      <c r="I103" s="58">
        <v>5370700</v>
      </c>
      <c r="J103" s="58">
        <v>4897100</v>
      </c>
    </row>
    <row r="104" spans="1:10" ht="37.5" customHeight="1">
      <c r="A104" s="25" t="s">
        <v>200</v>
      </c>
      <c r="B104" s="28"/>
      <c r="C104" s="31">
        <v>5</v>
      </c>
      <c r="D104" s="31">
        <v>3</v>
      </c>
      <c r="E104" s="27" t="s">
        <v>148</v>
      </c>
      <c r="F104" s="55"/>
      <c r="G104" s="56"/>
      <c r="H104" s="67">
        <f>H105</f>
        <v>3000000</v>
      </c>
      <c r="I104" s="67">
        <f>I105</f>
        <v>3200000</v>
      </c>
      <c r="J104" s="67">
        <f>J105</f>
        <v>3200000</v>
      </c>
    </row>
    <row r="105" spans="1:10" ht="37.5" customHeight="1">
      <c r="A105" s="25" t="s">
        <v>201</v>
      </c>
      <c r="B105" s="28"/>
      <c r="C105" s="31">
        <v>5</v>
      </c>
      <c r="D105" s="31">
        <v>3</v>
      </c>
      <c r="E105" s="27" t="s">
        <v>111</v>
      </c>
      <c r="F105" s="55"/>
      <c r="G105" s="56"/>
      <c r="H105" s="58">
        <v>3000000</v>
      </c>
      <c r="I105" s="58">
        <v>3200000</v>
      </c>
      <c r="J105" s="58">
        <v>3200000</v>
      </c>
    </row>
    <row r="106" spans="1:10" ht="30" customHeight="1">
      <c r="A106" s="25" t="s">
        <v>112</v>
      </c>
      <c r="B106" s="28"/>
      <c r="C106" s="31">
        <v>5</v>
      </c>
      <c r="D106" s="31">
        <v>3</v>
      </c>
      <c r="E106" s="27" t="s">
        <v>180</v>
      </c>
      <c r="F106" s="55"/>
      <c r="G106" s="56"/>
      <c r="H106" s="58">
        <v>3000000</v>
      </c>
      <c r="I106" s="58">
        <v>3200000</v>
      </c>
      <c r="J106" s="58">
        <v>3200000</v>
      </c>
    </row>
    <row r="107" spans="1:10" ht="30" customHeight="1">
      <c r="A107" s="25" t="s">
        <v>59</v>
      </c>
      <c r="B107" s="28"/>
      <c r="C107" s="31">
        <v>5</v>
      </c>
      <c r="D107" s="31">
        <v>3</v>
      </c>
      <c r="E107" s="27" t="s">
        <v>180</v>
      </c>
      <c r="F107" s="55">
        <v>200</v>
      </c>
      <c r="G107" s="56"/>
      <c r="H107" s="58">
        <v>3000000</v>
      </c>
      <c r="I107" s="58">
        <v>3200000</v>
      </c>
      <c r="J107" s="58">
        <v>3200000</v>
      </c>
    </row>
    <row r="108" spans="1:10" ht="38.25" customHeight="1">
      <c r="A108" s="25" t="s">
        <v>202</v>
      </c>
      <c r="B108" s="28"/>
      <c r="C108" s="31">
        <v>5</v>
      </c>
      <c r="D108" s="31">
        <v>3</v>
      </c>
      <c r="E108" s="27" t="s">
        <v>149</v>
      </c>
      <c r="F108" s="55"/>
      <c r="G108" s="56"/>
      <c r="H108" s="67">
        <f>H109+H113</f>
        <v>0</v>
      </c>
      <c r="I108" s="67">
        <f>I109+I113</f>
        <v>0</v>
      </c>
      <c r="J108" s="67">
        <f>J109+J113</f>
        <v>0</v>
      </c>
    </row>
    <row r="109" spans="1:10" ht="30" customHeight="1">
      <c r="A109" s="25" t="s">
        <v>203</v>
      </c>
      <c r="B109" s="28"/>
      <c r="C109" s="31">
        <v>5</v>
      </c>
      <c r="D109" s="31">
        <v>3</v>
      </c>
      <c r="E109" s="27" t="s">
        <v>150</v>
      </c>
      <c r="F109" s="55"/>
      <c r="G109" s="56"/>
      <c r="H109" s="58">
        <f aca="true" t="shared" si="9" ref="H109:J111">H110</f>
        <v>0</v>
      </c>
      <c r="I109" s="58">
        <f t="shared" si="9"/>
        <v>0</v>
      </c>
      <c r="J109" s="58">
        <f t="shared" si="9"/>
        <v>0</v>
      </c>
    </row>
    <row r="110" spans="1:10" ht="30" customHeight="1">
      <c r="A110" s="25" t="s">
        <v>151</v>
      </c>
      <c r="B110" s="28"/>
      <c r="C110" s="31">
        <v>5</v>
      </c>
      <c r="D110" s="31">
        <v>3</v>
      </c>
      <c r="E110" s="27" t="s">
        <v>156</v>
      </c>
      <c r="F110" s="55"/>
      <c r="G110" s="56"/>
      <c r="H110" s="58">
        <f t="shared" si="9"/>
        <v>0</v>
      </c>
      <c r="I110" s="58">
        <f t="shared" si="9"/>
        <v>0</v>
      </c>
      <c r="J110" s="58">
        <f t="shared" si="9"/>
        <v>0</v>
      </c>
    </row>
    <row r="111" spans="1:10" ht="16.5" customHeight="1">
      <c r="A111" s="25" t="s">
        <v>157</v>
      </c>
      <c r="B111" s="28"/>
      <c r="C111" s="31">
        <v>5</v>
      </c>
      <c r="D111" s="31">
        <v>3</v>
      </c>
      <c r="E111" s="27" t="s">
        <v>158</v>
      </c>
      <c r="F111" s="55"/>
      <c r="G111" s="56"/>
      <c r="H111" s="58">
        <f t="shared" si="9"/>
        <v>0</v>
      </c>
      <c r="I111" s="58">
        <f t="shared" si="9"/>
        <v>0</v>
      </c>
      <c r="J111" s="58">
        <f t="shared" si="9"/>
        <v>0</v>
      </c>
    </row>
    <row r="112" spans="1:10" ht="26.25" customHeight="1">
      <c r="A112" s="25" t="s">
        <v>59</v>
      </c>
      <c r="B112" s="28"/>
      <c r="C112" s="31">
        <v>5</v>
      </c>
      <c r="D112" s="31">
        <v>3</v>
      </c>
      <c r="E112" s="27" t="s">
        <v>158</v>
      </c>
      <c r="F112" s="55">
        <v>200</v>
      </c>
      <c r="G112" s="56"/>
      <c r="H112" s="58">
        <v>0</v>
      </c>
      <c r="I112" s="58">
        <v>0</v>
      </c>
      <c r="J112" s="58">
        <v>0</v>
      </c>
    </row>
    <row r="113" spans="1:10" ht="29.25" customHeight="1">
      <c r="A113" s="25" t="s">
        <v>204</v>
      </c>
      <c r="B113" s="28"/>
      <c r="C113" s="31">
        <v>5</v>
      </c>
      <c r="D113" s="31">
        <v>3</v>
      </c>
      <c r="E113" s="27" t="s">
        <v>159</v>
      </c>
      <c r="F113" s="55"/>
      <c r="G113" s="56"/>
      <c r="H113" s="58">
        <v>0</v>
      </c>
      <c r="I113" s="58">
        <v>0</v>
      </c>
      <c r="J113" s="58">
        <v>0</v>
      </c>
    </row>
    <row r="114" spans="1:10" ht="16.5" customHeight="1">
      <c r="A114" s="25" t="s">
        <v>160</v>
      </c>
      <c r="B114" s="28"/>
      <c r="C114" s="31">
        <v>5</v>
      </c>
      <c r="D114" s="31">
        <v>3</v>
      </c>
      <c r="E114" s="27" t="s">
        <v>161</v>
      </c>
      <c r="F114" s="55"/>
      <c r="G114" s="56"/>
      <c r="H114" s="58">
        <v>0</v>
      </c>
      <c r="I114" s="58">
        <v>0</v>
      </c>
      <c r="J114" s="58">
        <v>0</v>
      </c>
    </row>
    <row r="115" spans="1:10" ht="16.5" customHeight="1">
      <c r="A115" s="25" t="s">
        <v>162</v>
      </c>
      <c r="B115" s="28"/>
      <c r="C115" s="31">
        <v>5</v>
      </c>
      <c r="D115" s="31">
        <v>3</v>
      </c>
      <c r="E115" s="27" t="s">
        <v>163</v>
      </c>
      <c r="F115" s="55"/>
      <c r="G115" s="56"/>
      <c r="H115" s="58">
        <v>0</v>
      </c>
      <c r="I115" s="58">
        <v>0</v>
      </c>
      <c r="J115" s="58">
        <v>0</v>
      </c>
    </row>
    <row r="116" spans="1:10" ht="16.5" customHeight="1">
      <c r="A116" s="25" t="s">
        <v>59</v>
      </c>
      <c r="B116" s="28"/>
      <c r="C116" s="31">
        <v>5</v>
      </c>
      <c r="D116" s="31">
        <v>3</v>
      </c>
      <c r="E116" s="27" t="s">
        <v>163</v>
      </c>
      <c r="F116" s="55">
        <v>200</v>
      </c>
      <c r="G116" s="56"/>
      <c r="H116" s="58">
        <v>0</v>
      </c>
      <c r="I116" s="58">
        <v>0</v>
      </c>
      <c r="J116" s="58">
        <v>0</v>
      </c>
    </row>
    <row r="117" spans="1:10" ht="13.5" customHeight="1">
      <c r="A117" s="26" t="s">
        <v>61</v>
      </c>
      <c r="B117" s="30"/>
      <c r="C117" s="31">
        <v>8</v>
      </c>
      <c r="D117" s="44"/>
      <c r="E117" s="45"/>
      <c r="F117" s="46"/>
      <c r="G117" s="47"/>
      <c r="H117" s="48">
        <f aca="true" t="shared" si="10" ref="H117:J119">H118</f>
        <v>9266290</v>
      </c>
      <c r="I117" s="48">
        <f t="shared" si="10"/>
        <v>9266290</v>
      </c>
      <c r="J117" s="48">
        <f t="shared" si="10"/>
        <v>9266290</v>
      </c>
    </row>
    <row r="118" spans="1:10" ht="13.5" customHeight="1">
      <c r="A118" s="25" t="s">
        <v>5</v>
      </c>
      <c r="B118" s="28"/>
      <c r="C118" s="31">
        <v>8</v>
      </c>
      <c r="D118" s="31">
        <v>1</v>
      </c>
      <c r="E118" s="27"/>
      <c r="F118" s="55"/>
      <c r="G118" s="56"/>
      <c r="H118" s="73">
        <f t="shared" si="10"/>
        <v>9266290</v>
      </c>
      <c r="I118" s="73">
        <f t="shared" si="10"/>
        <v>9266290</v>
      </c>
      <c r="J118" s="73">
        <f t="shared" si="10"/>
        <v>9266290</v>
      </c>
    </row>
    <row r="119" spans="1:10" ht="38.25" customHeight="1">
      <c r="A119" s="25" t="s">
        <v>205</v>
      </c>
      <c r="B119" s="28"/>
      <c r="C119" s="31">
        <v>8</v>
      </c>
      <c r="D119" s="31">
        <v>1</v>
      </c>
      <c r="E119" s="27" t="s">
        <v>74</v>
      </c>
      <c r="F119" s="55"/>
      <c r="G119" s="56"/>
      <c r="H119" s="58">
        <f t="shared" si="10"/>
        <v>9266290</v>
      </c>
      <c r="I119" s="58">
        <f t="shared" si="10"/>
        <v>9266290</v>
      </c>
      <c r="J119" s="58">
        <f t="shared" si="10"/>
        <v>9266290</v>
      </c>
    </row>
    <row r="120" spans="1:10" ht="30" customHeight="1">
      <c r="A120" s="25" t="s">
        <v>206</v>
      </c>
      <c r="B120" s="28"/>
      <c r="C120" s="31">
        <v>8</v>
      </c>
      <c r="D120" s="31">
        <v>1</v>
      </c>
      <c r="E120" s="27" t="s">
        <v>113</v>
      </c>
      <c r="F120" s="55"/>
      <c r="G120" s="56"/>
      <c r="H120" s="58">
        <f>H121+H124+H125</f>
        <v>9266290</v>
      </c>
      <c r="I120" s="58">
        <f>I121+I124+I125</f>
        <v>9266290</v>
      </c>
      <c r="J120" s="58">
        <f>J121+J124+J125</f>
        <v>9266290</v>
      </c>
    </row>
    <row r="121" spans="1:10" ht="27.75" customHeight="1">
      <c r="A121" s="25" t="s">
        <v>114</v>
      </c>
      <c r="B121" s="28"/>
      <c r="C121" s="31">
        <v>8</v>
      </c>
      <c r="D121" s="31">
        <v>1</v>
      </c>
      <c r="E121" s="27" t="s">
        <v>115</v>
      </c>
      <c r="F121" s="55"/>
      <c r="G121" s="56"/>
      <c r="H121" s="58">
        <f aca="true" t="shared" si="11" ref="H121:J122">H122</f>
        <v>9266290</v>
      </c>
      <c r="I121" s="58">
        <f t="shared" si="11"/>
        <v>9266290</v>
      </c>
      <c r="J121" s="58">
        <f t="shared" si="11"/>
        <v>9266290</v>
      </c>
    </row>
    <row r="122" spans="1:10" ht="17.25" customHeight="1">
      <c r="A122" s="25" t="s">
        <v>116</v>
      </c>
      <c r="B122" s="28"/>
      <c r="C122" s="31">
        <v>8</v>
      </c>
      <c r="D122" s="31">
        <v>1</v>
      </c>
      <c r="E122" s="27" t="s">
        <v>117</v>
      </c>
      <c r="F122" s="55"/>
      <c r="G122" s="56"/>
      <c r="H122" s="58">
        <f t="shared" si="11"/>
        <v>9266290</v>
      </c>
      <c r="I122" s="58">
        <f t="shared" si="11"/>
        <v>9266290</v>
      </c>
      <c r="J122" s="58">
        <f t="shared" si="11"/>
        <v>9266290</v>
      </c>
    </row>
    <row r="123" spans="1:10" ht="25.5" customHeight="1">
      <c r="A123" s="25" t="s">
        <v>118</v>
      </c>
      <c r="B123" s="28"/>
      <c r="C123" s="31">
        <v>8</v>
      </c>
      <c r="D123" s="31">
        <v>1</v>
      </c>
      <c r="E123" s="27" t="s">
        <v>117</v>
      </c>
      <c r="F123" s="55">
        <v>600</v>
      </c>
      <c r="G123" s="56"/>
      <c r="H123" s="58">
        <v>9266290</v>
      </c>
      <c r="I123" s="58">
        <v>9266290</v>
      </c>
      <c r="J123" s="58">
        <v>9266290</v>
      </c>
    </row>
    <row r="124" spans="1:10" ht="25.5" customHeight="1">
      <c r="A124" s="25" t="s">
        <v>118</v>
      </c>
      <c r="B124" s="28"/>
      <c r="C124" s="31">
        <v>8</v>
      </c>
      <c r="D124" s="31">
        <v>1</v>
      </c>
      <c r="E124" s="27" t="s">
        <v>183</v>
      </c>
      <c r="F124" s="55">
        <v>600</v>
      </c>
      <c r="G124" s="56"/>
      <c r="H124" s="58"/>
      <c r="I124" s="58"/>
      <c r="J124" s="58"/>
    </row>
    <row r="125" spans="1:10" ht="25.5" customHeight="1">
      <c r="A125" s="25" t="s">
        <v>118</v>
      </c>
      <c r="B125" s="28"/>
      <c r="C125" s="31">
        <v>8</v>
      </c>
      <c r="D125" s="31">
        <v>1</v>
      </c>
      <c r="E125" s="27" t="s">
        <v>184</v>
      </c>
      <c r="F125" s="55">
        <v>600</v>
      </c>
      <c r="G125" s="56"/>
      <c r="H125" s="58"/>
      <c r="I125" s="58"/>
      <c r="J125" s="58"/>
    </row>
    <row r="126" spans="1:10" ht="17.25" customHeight="1">
      <c r="A126" s="24" t="s">
        <v>28</v>
      </c>
      <c r="B126" s="29"/>
      <c r="C126" s="31">
        <v>10</v>
      </c>
      <c r="D126" s="49"/>
      <c r="E126" s="50"/>
      <c r="F126" s="51"/>
      <c r="G126" s="52"/>
      <c r="H126" s="53">
        <f>H127</f>
        <v>310000</v>
      </c>
      <c r="I126" s="53">
        <f>I127</f>
        <v>330000</v>
      </c>
      <c r="J126" s="53">
        <f>J127</f>
        <v>350000</v>
      </c>
    </row>
    <row r="127" spans="1:10" ht="18.75" customHeight="1">
      <c r="A127" s="25" t="s">
        <v>29</v>
      </c>
      <c r="B127" s="28"/>
      <c r="C127" s="31">
        <v>10</v>
      </c>
      <c r="D127" s="31"/>
      <c r="E127" s="27"/>
      <c r="F127" s="55"/>
      <c r="G127" s="56"/>
      <c r="H127" s="58">
        <v>310000</v>
      </c>
      <c r="I127" s="58">
        <v>330000</v>
      </c>
      <c r="J127" s="58">
        <v>350000</v>
      </c>
    </row>
    <row r="128" spans="1:10" ht="40.5" customHeight="1">
      <c r="A128" s="25" t="s">
        <v>205</v>
      </c>
      <c r="B128" s="28"/>
      <c r="C128" s="31">
        <v>10</v>
      </c>
      <c r="D128" s="31">
        <v>1</v>
      </c>
      <c r="E128" s="27" t="s">
        <v>74</v>
      </c>
      <c r="F128" s="55"/>
      <c r="G128" s="56"/>
      <c r="H128" s="58">
        <v>310000</v>
      </c>
      <c r="I128" s="58">
        <v>330000</v>
      </c>
      <c r="J128" s="58">
        <v>350000</v>
      </c>
    </row>
    <row r="129" spans="1:10" ht="28.5" customHeight="1">
      <c r="A129" s="25" t="s">
        <v>207</v>
      </c>
      <c r="B129" s="28"/>
      <c r="C129" s="31">
        <v>10</v>
      </c>
      <c r="D129" s="31">
        <v>1</v>
      </c>
      <c r="E129" s="27" t="s">
        <v>75</v>
      </c>
      <c r="F129" s="55"/>
      <c r="G129" s="56"/>
      <c r="H129" s="58">
        <v>310000</v>
      </c>
      <c r="I129" s="58">
        <v>330000</v>
      </c>
      <c r="J129" s="58">
        <v>350000</v>
      </c>
    </row>
    <row r="130" spans="1:10" ht="25.5" customHeight="1">
      <c r="A130" s="25" t="s">
        <v>119</v>
      </c>
      <c r="B130" s="28"/>
      <c r="C130" s="31">
        <v>10</v>
      </c>
      <c r="D130" s="31">
        <v>1</v>
      </c>
      <c r="E130" s="27" t="s">
        <v>120</v>
      </c>
      <c r="F130" s="55"/>
      <c r="G130" s="56"/>
      <c r="H130" s="58">
        <v>310000</v>
      </c>
      <c r="I130" s="58">
        <v>330000</v>
      </c>
      <c r="J130" s="58">
        <v>350000</v>
      </c>
    </row>
    <row r="131" spans="1:10" ht="37.5" customHeight="1">
      <c r="A131" s="25" t="s">
        <v>121</v>
      </c>
      <c r="B131" s="28"/>
      <c r="C131" s="31">
        <v>10</v>
      </c>
      <c r="D131" s="31">
        <v>1</v>
      </c>
      <c r="E131" s="27" t="s">
        <v>122</v>
      </c>
      <c r="F131" s="55"/>
      <c r="G131" s="68"/>
      <c r="H131" s="34">
        <v>310000</v>
      </c>
      <c r="I131" s="34">
        <v>330000</v>
      </c>
      <c r="J131" s="34">
        <v>350000</v>
      </c>
    </row>
    <row r="132" spans="1:10" ht="17.25" customHeight="1">
      <c r="A132" s="25" t="s">
        <v>67</v>
      </c>
      <c r="B132" s="28"/>
      <c r="C132" s="31">
        <v>10</v>
      </c>
      <c r="D132" s="31">
        <v>1</v>
      </c>
      <c r="E132" s="27" t="s">
        <v>122</v>
      </c>
      <c r="F132" s="55">
        <v>300</v>
      </c>
      <c r="G132" s="59"/>
      <c r="H132" s="34">
        <v>310000</v>
      </c>
      <c r="I132" s="34">
        <v>330000</v>
      </c>
      <c r="J132" s="34">
        <v>350000</v>
      </c>
    </row>
    <row r="133" spans="1:10" ht="12.75">
      <c r="A133" s="26" t="s">
        <v>31</v>
      </c>
      <c r="B133" s="28"/>
      <c r="C133" s="31">
        <v>99</v>
      </c>
      <c r="D133" s="31">
        <v>99</v>
      </c>
      <c r="E133" s="27" t="s">
        <v>92</v>
      </c>
      <c r="F133" s="55"/>
      <c r="G133" s="59"/>
      <c r="H133" s="60">
        <v>0</v>
      </c>
      <c r="I133" s="60">
        <v>2117000</v>
      </c>
      <c r="J133" s="60">
        <v>4334000</v>
      </c>
    </row>
    <row r="134" spans="1:10" ht="12.75">
      <c r="A134" s="24" t="s">
        <v>34</v>
      </c>
      <c r="B134" s="28"/>
      <c r="C134" s="31"/>
      <c r="D134" s="31"/>
      <c r="E134" s="27"/>
      <c r="F134" s="55"/>
      <c r="G134" s="68" t="e">
        <f>#REF!+G8</f>
        <v>#REF!</v>
      </c>
      <c r="H134" s="67">
        <f>SUM(H9+H60+H67+H71++H84+H117+H126)</f>
        <v>50433554</v>
      </c>
      <c r="I134" s="67">
        <f>SUM(I9+I60+I67+I71++I84+I117+I126+I133)</f>
        <v>42710300</v>
      </c>
      <c r="J134" s="67">
        <f>SUM(J9+J60+J67+J71++J84+J117+J126+J133)</f>
        <v>43738700</v>
      </c>
    </row>
  </sheetData>
  <sheetProtection/>
  <mergeCells count="4">
    <mergeCell ref="F1:G1"/>
    <mergeCell ref="A3:G3"/>
    <mergeCell ref="A4:G4"/>
    <mergeCell ref="G6:H6"/>
  </mergeCells>
  <printOptions/>
  <pageMargins left="0.7874015748031497" right="0.3937007874015748" top="0.1968503937007874" bottom="0.1968503937007874" header="0" footer="0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Адм</cp:lastModifiedBy>
  <cp:lastPrinted>2023-11-28T08:36:01Z</cp:lastPrinted>
  <dcterms:created xsi:type="dcterms:W3CDTF">2007-08-08T10:09:30Z</dcterms:created>
  <dcterms:modified xsi:type="dcterms:W3CDTF">2024-03-15T03:37:54Z</dcterms:modified>
  <cp:category/>
  <cp:version/>
  <cp:contentType/>
  <cp:contentStatus/>
</cp:coreProperties>
</file>